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ght\Downloads\"/>
    </mc:Choice>
  </mc:AlternateContent>
  <xr:revisionPtr revIDLastSave="0" documentId="8_{64F8C292-B509-4118-A6A3-44F8B7E2715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Form Responses 1" sheetId="1" r:id="rId1"/>
    <sheet name="Calcula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J110" i="2" l="1"/>
  <c r="BH110" i="2"/>
  <c r="BK110" i="2" s="1"/>
  <c r="BF110" i="2"/>
  <c r="BE110" i="2"/>
  <c r="BD110" i="2"/>
  <c r="BG110" i="2" s="1"/>
  <c r="BC110" i="2"/>
  <c r="AZ110" i="2"/>
  <c r="AY110" i="2"/>
  <c r="BA110" i="2" s="1"/>
  <c r="BB110" i="2" s="1"/>
  <c r="AW110" i="2"/>
  <c r="AX110" i="2" s="1"/>
  <c r="AV110" i="2"/>
  <c r="AU110" i="2"/>
  <c r="AR110" i="2"/>
  <c r="AQ110" i="2"/>
  <c r="AS110" i="2" s="1"/>
  <c r="AT110" i="2" s="1"/>
  <c r="AO110" i="2"/>
  <c r="AP110" i="2" s="1"/>
  <c r="AN110" i="2"/>
  <c r="AM110" i="2"/>
  <c r="AJ110" i="2"/>
  <c r="AI110" i="2"/>
  <c r="AK110" i="2" s="1"/>
  <c r="AL110" i="2" s="1"/>
  <c r="AH110" i="2"/>
  <c r="AG110" i="2"/>
  <c r="AF110" i="2"/>
  <c r="AE110" i="2"/>
  <c r="AB110" i="2"/>
  <c r="AA110" i="2"/>
  <c r="AC110" i="2" s="1"/>
  <c r="AD110" i="2" s="1"/>
  <c r="Y110" i="2"/>
  <c r="Z110" i="2" s="1"/>
  <c r="X110" i="2"/>
  <c r="W110" i="2"/>
  <c r="T110" i="2"/>
  <c r="S110" i="2"/>
  <c r="U110" i="2" s="1"/>
  <c r="V110" i="2" s="1"/>
  <c r="R110" i="2"/>
  <c r="P110" i="2"/>
  <c r="O110" i="2"/>
  <c r="M110" i="2"/>
  <c r="N110" i="2" s="1"/>
  <c r="L110" i="2"/>
  <c r="K110" i="2"/>
  <c r="H110" i="2"/>
  <c r="I110" i="2" s="1"/>
  <c r="J110" i="2" s="1"/>
  <c r="G110" i="2"/>
  <c r="E110" i="2"/>
  <c r="F110" i="2" s="1"/>
  <c r="D110" i="2"/>
  <c r="C110" i="2"/>
  <c r="A110" i="2"/>
  <c r="BL109" i="2"/>
  <c r="BK109" i="2"/>
  <c r="BJ109" i="2"/>
  <c r="BI109" i="2"/>
  <c r="BH109" i="2"/>
  <c r="BE109" i="2"/>
  <c r="BD109" i="2"/>
  <c r="BG109" i="2" s="1"/>
  <c r="BC109" i="2"/>
  <c r="BF109" i="2" s="1"/>
  <c r="BA109" i="2"/>
  <c r="BB109" i="2" s="1"/>
  <c r="AZ109" i="2"/>
  <c r="AY109" i="2"/>
  <c r="AV109" i="2"/>
  <c r="AW109" i="2" s="1"/>
  <c r="AX109" i="2" s="1"/>
  <c r="AU109" i="2"/>
  <c r="AS109" i="2"/>
  <c r="AT109" i="2" s="1"/>
  <c r="AR109" i="2"/>
  <c r="AQ109" i="2"/>
  <c r="AO109" i="2"/>
  <c r="AP109" i="2" s="1"/>
  <c r="AN109" i="2"/>
  <c r="AM109" i="2"/>
  <c r="AK109" i="2"/>
  <c r="AL109" i="2" s="1"/>
  <c r="AJ109" i="2"/>
  <c r="AI109" i="2"/>
  <c r="AG109" i="2"/>
  <c r="AH109" i="2" s="1"/>
  <c r="AF109" i="2"/>
  <c r="AE109" i="2"/>
  <c r="AC109" i="2"/>
  <c r="AD109" i="2" s="1"/>
  <c r="AB109" i="2"/>
  <c r="AA109" i="2"/>
  <c r="X109" i="2"/>
  <c r="Y109" i="2" s="1"/>
  <c r="Z109" i="2" s="1"/>
  <c r="W109" i="2"/>
  <c r="U109" i="2"/>
  <c r="V109" i="2" s="1"/>
  <c r="T109" i="2"/>
  <c r="S109" i="2"/>
  <c r="R109" i="2"/>
  <c r="P109" i="2"/>
  <c r="O109" i="2"/>
  <c r="L109" i="2"/>
  <c r="M109" i="2" s="1"/>
  <c r="N109" i="2" s="1"/>
  <c r="K109" i="2"/>
  <c r="H109" i="2"/>
  <c r="G109" i="2"/>
  <c r="I109" i="2" s="1"/>
  <c r="J109" i="2" s="1"/>
  <c r="D109" i="2"/>
  <c r="E109" i="2" s="1"/>
  <c r="F109" i="2" s="1"/>
  <c r="C109" i="2"/>
  <c r="A109" i="2"/>
  <c r="BK108" i="2"/>
  <c r="BJ108" i="2"/>
  <c r="BH108" i="2"/>
  <c r="BI108" i="2" s="1"/>
  <c r="BL108" i="2" s="1"/>
  <c r="BC108" i="2"/>
  <c r="AZ108" i="2"/>
  <c r="BA108" i="2" s="1"/>
  <c r="BB108" i="2" s="1"/>
  <c r="AY108" i="2"/>
  <c r="AV108" i="2"/>
  <c r="AU108" i="2"/>
  <c r="AW108" i="2" s="1"/>
  <c r="AX108" i="2" s="1"/>
  <c r="AR108" i="2"/>
  <c r="AS108" i="2" s="1"/>
  <c r="AT108" i="2" s="1"/>
  <c r="AQ108" i="2"/>
  <c r="AN108" i="2"/>
  <c r="AM108" i="2"/>
  <c r="AO108" i="2" s="1"/>
  <c r="AP108" i="2" s="1"/>
  <c r="AJ108" i="2"/>
  <c r="AK108" i="2" s="1"/>
  <c r="AL108" i="2" s="1"/>
  <c r="AI108" i="2"/>
  <c r="AF108" i="2"/>
  <c r="AE108" i="2"/>
  <c r="AG108" i="2" s="1"/>
  <c r="AH108" i="2" s="1"/>
  <c r="AB108" i="2"/>
  <c r="AC108" i="2" s="1"/>
  <c r="AD108" i="2" s="1"/>
  <c r="AA108" i="2"/>
  <c r="X108" i="2"/>
  <c r="W108" i="2"/>
  <c r="Y108" i="2" s="1"/>
  <c r="Z108" i="2" s="1"/>
  <c r="T108" i="2"/>
  <c r="U108" i="2" s="1"/>
  <c r="V108" i="2" s="1"/>
  <c r="S108" i="2"/>
  <c r="R108" i="2"/>
  <c r="P108" i="2"/>
  <c r="O108" i="2"/>
  <c r="N108" i="2"/>
  <c r="M108" i="2"/>
  <c r="L108" i="2"/>
  <c r="K108" i="2"/>
  <c r="H108" i="2"/>
  <c r="G108" i="2"/>
  <c r="I108" i="2" s="1"/>
  <c r="J108" i="2" s="1"/>
  <c r="F108" i="2"/>
  <c r="E108" i="2"/>
  <c r="D108" i="2"/>
  <c r="C108" i="2"/>
  <c r="A108" i="2"/>
  <c r="BK107" i="2"/>
  <c r="BJ107" i="2"/>
  <c r="BI107" i="2"/>
  <c r="BL107" i="2" s="1"/>
  <c r="BH107" i="2"/>
  <c r="BC107" i="2"/>
  <c r="BB107" i="2"/>
  <c r="BA107" i="2"/>
  <c r="AZ107" i="2"/>
  <c r="AY107" i="2"/>
  <c r="AV107" i="2"/>
  <c r="AU107" i="2"/>
  <c r="AW107" i="2" s="1"/>
  <c r="AX107" i="2" s="1"/>
  <c r="AT107" i="2"/>
  <c r="AS107" i="2"/>
  <c r="AR107" i="2"/>
  <c r="AQ107" i="2"/>
  <c r="AN107" i="2"/>
  <c r="AM107" i="2"/>
  <c r="AO107" i="2" s="1"/>
  <c r="AP107" i="2" s="1"/>
  <c r="AL107" i="2"/>
  <c r="AK107" i="2"/>
  <c r="AJ107" i="2"/>
  <c r="AI107" i="2"/>
  <c r="AF107" i="2"/>
  <c r="AE107" i="2"/>
  <c r="AG107" i="2" s="1"/>
  <c r="AH107" i="2" s="1"/>
  <c r="AD107" i="2"/>
  <c r="AC107" i="2"/>
  <c r="AB107" i="2"/>
  <c r="AA107" i="2"/>
  <c r="X107" i="2"/>
  <c r="W107" i="2"/>
  <c r="Y107" i="2" s="1"/>
  <c r="Z107" i="2" s="1"/>
  <c r="V107" i="2"/>
  <c r="U107" i="2"/>
  <c r="T107" i="2"/>
  <c r="S107" i="2"/>
  <c r="R107" i="2"/>
  <c r="P107" i="2"/>
  <c r="O107" i="2"/>
  <c r="N107" i="2"/>
  <c r="M107" i="2"/>
  <c r="L107" i="2"/>
  <c r="K107" i="2"/>
  <c r="H107" i="2"/>
  <c r="G107" i="2"/>
  <c r="I107" i="2" s="1"/>
  <c r="J107" i="2" s="1"/>
  <c r="E107" i="2"/>
  <c r="F107" i="2" s="1"/>
  <c r="D107" i="2"/>
  <c r="C107" i="2"/>
  <c r="A107" i="2"/>
  <c r="BJ106" i="2"/>
  <c r="BI106" i="2"/>
  <c r="BL106" i="2" s="1"/>
  <c r="BH106" i="2"/>
  <c r="BK106" i="2" s="1"/>
  <c r="BF106" i="2"/>
  <c r="BC106" i="2"/>
  <c r="BE106" i="2" s="1"/>
  <c r="BB106" i="2"/>
  <c r="BA106" i="2"/>
  <c r="AZ106" i="2"/>
  <c r="AY106" i="2"/>
  <c r="AV106" i="2"/>
  <c r="AU106" i="2"/>
  <c r="AW106" i="2" s="1"/>
  <c r="AX106" i="2" s="1"/>
  <c r="AS106" i="2"/>
  <c r="AT106" i="2" s="1"/>
  <c r="AR106" i="2"/>
  <c r="AQ106" i="2"/>
  <c r="AN106" i="2"/>
  <c r="AM106" i="2"/>
  <c r="AO106" i="2" s="1"/>
  <c r="AP106" i="2" s="1"/>
  <c r="AK106" i="2"/>
  <c r="AL106" i="2" s="1"/>
  <c r="AJ106" i="2"/>
  <c r="AI106" i="2"/>
  <c r="AF106" i="2"/>
  <c r="AE106" i="2"/>
  <c r="AG106" i="2" s="1"/>
  <c r="AH106" i="2" s="1"/>
  <c r="AC106" i="2"/>
  <c r="AD106" i="2" s="1"/>
  <c r="AB106" i="2"/>
  <c r="AA106" i="2"/>
  <c r="X106" i="2"/>
  <c r="W106" i="2"/>
  <c r="Y106" i="2" s="1"/>
  <c r="Z106" i="2" s="1"/>
  <c r="V106" i="2"/>
  <c r="U106" i="2"/>
  <c r="T106" i="2"/>
  <c r="S106" i="2"/>
  <c r="R106" i="2"/>
  <c r="P106" i="2"/>
  <c r="O106" i="2"/>
  <c r="L106" i="2"/>
  <c r="M106" i="2" s="1"/>
  <c r="N106" i="2" s="1"/>
  <c r="K106" i="2"/>
  <c r="I106" i="2"/>
  <c r="J106" i="2" s="1"/>
  <c r="H106" i="2"/>
  <c r="G106" i="2"/>
  <c r="E106" i="2"/>
  <c r="F106" i="2" s="1"/>
  <c r="D106" i="2"/>
  <c r="C106" i="2"/>
  <c r="A106" i="2"/>
  <c r="BH105" i="2"/>
  <c r="BF105" i="2"/>
  <c r="BE105" i="2"/>
  <c r="BC105" i="2"/>
  <c r="BD105" i="2" s="1"/>
  <c r="BG105" i="2" s="1"/>
  <c r="AZ105" i="2"/>
  <c r="BA105" i="2" s="1"/>
  <c r="BB105" i="2" s="1"/>
  <c r="AY105" i="2"/>
  <c r="AW105" i="2"/>
  <c r="AX105" i="2" s="1"/>
  <c r="AV105" i="2"/>
  <c r="AU105" i="2"/>
  <c r="AR105" i="2"/>
  <c r="AS105" i="2" s="1"/>
  <c r="AT105" i="2" s="1"/>
  <c r="AQ105" i="2"/>
  <c r="AO105" i="2"/>
  <c r="AP105" i="2" s="1"/>
  <c r="AN105" i="2"/>
  <c r="AM105" i="2"/>
  <c r="AJ105" i="2"/>
  <c r="AK105" i="2" s="1"/>
  <c r="AL105" i="2" s="1"/>
  <c r="AI105" i="2"/>
  <c r="AG105" i="2"/>
  <c r="AH105" i="2" s="1"/>
  <c r="AF105" i="2"/>
  <c r="AE105" i="2"/>
  <c r="AC105" i="2"/>
  <c r="AD105" i="2" s="1"/>
  <c r="AB105" i="2"/>
  <c r="AA105" i="2"/>
  <c r="Y105" i="2"/>
  <c r="Z105" i="2" s="1"/>
  <c r="X105" i="2"/>
  <c r="W105" i="2"/>
  <c r="T105" i="2"/>
  <c r="U105" i="2" s="1"/>
  <c r="V105" i="2" s="1"/>
  <c r="S105" i="2"/>
  <c r="R105" i="2"/>
  <c r="P105" i="2"/>
  <c r="O105" i="2"/>
  <c r="L105" i="2"/>
  <c r="K105" i="2"/>
  <c r="M105" i="2" s="1"/>
  <c r="N105" i="2" s="1"/>
  <c r="H105" i="2"/>
  <c r="I105" i="2" s="1"/>
  <c r="J105" i="2" s="1"/>
  <c r="G105" i="2"/>
  <c r="D105" i="2"/>
  <c r="C105" i="2"/>
  <c r="A105" i="2"/>
  <c r="BH104" i="2"/>
  <c r="BG104" i="2"/>
  <c r="BF104" i="2"/>
  <c r="BE104" i="2"/>
  <c r="BD104" i="2"/>
  <c r="BC104" i="2"/>
  <c r="AZ104" i="2"/>
  <c r="AY104" i="2"/>
  <c r="BA104" i="2" s="1"/>
  <c r="BB104" i="2" s="1"/>
  <c r="AX104" i="2"/>
  <c r="AV104" i="2"/>
  <c r="AW104" i="2" s="1"/>
  <c r="AU104" i="2"/>
  <c r="AR104" i="2"/>
  <c r="AQ104" i="2"/>
  <c r="AS104" i="2" s="1"/>
  <c r="AT104" i="2" s="1"/>
  <c r="AP104" i="2"/>
  <c r="AN104" i="2"/>
  <c r="AO104" i="2" s="1"/>
  <c r="AM104" i="2"/>
  <c r="AJ104" i="2"/>
  <c r="AI104" i="2"/>
  <c r="AH104" i="2"/>
  <c r="AF104" i="2"/>
  <c r="AG104" i="2" s="1"/>
  <c r="AE104" i="2"/>
  <c r="AB104" i="2"/>
  <c r="AA104" i="2"/>
  <c r="X104" i="2"/>
  <c r="Y104" i="2" s="1"/>
  <c r="Z104" i="2" s="1"/>
  <c r="W104" i="2"/>
  <c r="T104" i="2"/>
  <c r="S104" i="2"/>
  <c r="R104" i="2"/>
  <c r="P104" i="2"/>
  <c r="O104" i="2"/>
  <c r="L104" i="2"/>
  <c r="K104" i="2"/>
  <c r="M104" i="2" s="1"/>
  <c r="N104" i="2" s="1"/>
  <c r="H104" i="2"/>
  <c r="G104" i="2"/>
  <c r="I104" i="2" s="1"/>
  <c r="J104" i="2" s="1"/>
  <c r="D104" i="2"/>
  <c r="C104" i="2"/>
  <c r="E104" i="2" s="1"/>
  <c r="F104" i="2" s="1"/>
  <c r="A104" i="2"/>
  <c r="BK103" i="2"/>
  <c r="BH103" i="2"/>
  <c r="BJ103" i="2" s="1"/>
  <c r="BE103" i="2"/>
  <c r="BC103" i="2"/>
  <c r="BD103" i="2" s="1"/>
  <c r="BG103" i="2" s="1"/>
  <c r="AZ103" i="2"/>
  <c r="AY103" i="2"/>
  <c r="BA103" i="2" s="1"/>
  <c r="BB103" i="2" s="1"/>
  <c r="AW103" i="2"/>
  <c r="AX103" i="2" s="1"/>
  <c r="AV103" i="2"/>
  <c r="AU103" i="2"/>
  <c r="AR103" i="2"/>
  <c r="AQ103" i="2"/>
  <c r="AS103" i="2" s="1"/>
  <c r="AT103" i="2" s="1"/>
  <c r="AO103" i="2"/>
  <c r="AP103" i="2" s="1"/>
  <c r="AN103" i="2"/>
  <c r="AM103" i="2"/>
  <c r="AJ103" i="2"/>
  <c r="AI103" i="2"/>
  <c r="AK103" i="2" s="1"/>
  <c r="AL103" i="2" s="1"/>
  <c r="AF103" i="2"/>
  <c r="AE103" i="2"/>
  <c r="AG103" i="2" s="1"/>
  <c r="AH103" i="2" s="1"/>
  <c r="AB103" i="2"/>
  <c r="AA103" i="2"/>
  <c r="AC103" i="2" s="1"/>
  <c r="AD103" i="2" s="1"/>
  <c r="X103" i="2"/>
  <c r="W103" i="2"/>
  <c r="Y103" i="2" s="1"/>
  <c r="Z103" i="2" s="1"/>
  <c r="T103" i="2"/>
  <c r="S103" i="2"/>
  <c r="U103" i="2" s="1"/>
  <c r="V103" i="2" s="1"/>
  <c r="R103" i="2"/>
  <c r="P103" i="2"/>
  <c r="O103" i="2"/>
  <c r="L103" i="2"/>
  <c r="K103" i="2"/>
  <c r="M103" i="2" s="1"/>
  <c r="N103" i="2" s="1"/>
  <c r="J103" i="2"/>
  <c r="I103" i="2"/>
  <c r="H103" i="2"/>
  <c r="G103" i="2"/>
  <c r="D103" i="2"/>
  <c r="C103" i="2"/>
  <c r="E103" i="2" s="1"/>
  <c r="F103" i="2" s="1"/>
  <c r="A103" i="2"/>
  <c r="BL102" i="2"/>
  <c r="BK102" i="2"/>
  <c r="BJ102" i="2"/>
  <c r="BH102" i="2"/>
  <c r="BI102" i="2" s="1"/>
  <c r="BF102" i="2"/>
  <c r="BE102" i="2"/>
  <c r="BD102" i="2"/>
  <c r="BG102" i="2" s="1"/>
  <c r="BC102" i="2"/>
  <c r="BB102" i="2"/>
  <c r="AZ102" i="2"/>
  <c r="AY102" i="2"/>
  <c r="BA102" i="2" s="1"/>
  <c r="AV102" i="2"/>
  <c r="AW102" i="2" s="1"/>
  <c r="AX102" i="2" s="1"/>
  <c r="AU102" i="2"/>
  <c r="AT102" i="2"/>
  <c r="AR102" i="2"/>
  <c r="AQ102" i="2"/>
  <c r="AS102" i="2" s="1"/>
  <c r="AN102" i="2"/>
  <c r="AO102" i="2" s="1"/>
  <c r="AP102" i="2" s="1"/>
  <c r="AM102" i="2"/>
  <c r="AJ102" i="2"/>
  <c r="AI102" i="2"/>
  <c r="AK102" i="2" s="1"/>
  <c r="AL102" i="2" s="1"/>
  <c r="AG102" i="2"/>
  <c r="AH102" i="2" s="1"/>
  <c r="AF102" i="2"/>
  <c r="AE102" i="2"/>
  <c r="AB102" i="2"/>
  <c r="AA102" i="2"/>
  <c r="AC102" i="2" s="1"/>
  <c r="AD102" i="2" s="1"/>
  <c r="Z102" i="2"/>
  <c r="X102" i="2"/>
  <c r="Y102" i="2" s="1"/>
  <c r="W102" i="2"/>
  <c r="T102" i="2"/>
  <c r="S102" i="2"/>
  <c r="U102" i="2" s="1"/>
  <c r="V102" i="2" s="1"/>
  <c r="R102" i="2"/>
  <c r="P102" i="2"/>
  <c r="O102" i="2"/>
  <c r="M102" i="2"/>
  <c r="N102" i="2" s="1"/>
  <c r="L102" i="2"/>
  <c r="K102" i="2"/>
  <c r="H102" i="2"/>
  <c r="G102" i="2"/>
  <c r="I102" i="2" s="1"/>
  <c r="J102" i="2" s="1"/>
  <c r="E102" i="2"/>
  <c r="F102" i="2" s="1"/>
  <c r="D102" i="2"/>
  <c r="C102" i="2"/>
  <c r="A102" i="2"/>
  <c r="BK101" i="2"/>
  <c r="BJ101" i="2"/>
  <c r="BI101" i="2"/>
  <c r="BL101" i="2" s="1"/>
  <c r="BH101" i="2"/>
  <c r="BD101" i="2"/>
  <c r="BC101" i="2"/>
  <c r="BF101" i="2" s="1"/>
  <c r="BA101" i="2"/>
  <c r="BB101" i="2" s="1"/>
  <c r="AZ101" i="2"/>
  <c r="AY101" i="2"/>
  <c r="AV101" i="2"/>
  <c r="AW101" i="2" s="1"/>
  <c r="AX101" i="2" s="1"/>
  <c r="AU101" i="2"/>
  <c r="AS101" i="2"/>
  <c r="AT101" i="2" s="1"/>
  <c r="AR101" i="2"/>
  <c r="AQ101" i="2"/>
  <c r="AN101" i="2"/>
  <c r="AM101" i="2"/>
  <c r="AO101" i="2" s="1"/>
  <c r="AP101" i="2" s="1"/>
  <c r="AK101" i="2"/>
  <c r="AL101" i="2" s="1"/>
  <c r="AJ101" i="2"/>
  <c r="AI101" i="2"/>
  <c r="AF101" i="2"/>
  <c r="AE101" i="2"/>
  <c r="AG101" i="2" s="1"/>
  <c r="AH101" i="2" s="1"/>
  <c r="AC101" i="2"/>
  <c r="AD101" i="2" s="1"/>
  <c r="AB101" i="2"/>
  <c r="AA101" i="2"/>
  <c r="X101" i="2"/>
  <c r="W101" i="2"/>
  <c r="Y101" i="2" s="1"/>
  <c r="Z101" i="2" s="1"/>
  <c r="U101" i="2"/>
  <c r="V101" i="2" s="1"/>
  <c r="T101" i="2"/>
  <c r="S101" i="2"/>
  <c r="R101" i="2"/>
  <c r="P101" i="2"/>
  <c r="O101" i="2"/>
  <c r="N101" i="2"/>
  <c r="L101" i="2"/>
  <c r="M101" i="2" s="1"/>
  <c r="K101" i="2"/>
  <c r="H101" i="2"/>
  <c r="G101" i="2"/>
  <c r="I101" i="2" s="1"/>
  <c r="J101" i="2" s="1"/>
  <c r="F101" i="2"/>
  <c r="D101" i="2"/>
  <c r="E101" i="2" s="1"/>
  <c r="C101" i="2"/>
  <c r="A101" i="2"/>
  <c r="BH100" i="2"/>
  <c r="BI100" i="2" s="1"/>
  <c r="BD100" i="2"/>
  <c r="BC100" i="2"/>
  <c r="AZ100" i="2"/>
  <c r="BA100" i="2" s="1"/>
  <c r="BB100" i="2" s="1"/>
  <c r="AY100" i="2"/>
  <c r="AV100" i="2"/>
  <c r="AU100" i="2"/>
  <c r="AW100" i="2" s="1"/>
  <c r="AX100" i="2" s="1"/>
  <c r="AR100" i="2"/>
  <c r="AS100" i="2" s="1"/>
  <c r="AT100" i="2" s="1"/>
  <c r="AQ100" i="2"/>
  <c r="AN100" i="2"/>
  <c r="AM100" i="2"/>
  <c r="AO100" i="2" s="1"/>
  <c r="AP100" i="2" s="1"/>
  <c r="AJ100" i="2"/>
  <c r="AK100" i="2" s="1"/>
  <c r="AL100" i="2" s="1"/>
  <c r="AI100" i="2"/>
  <c r="AF100" i="2"/>
  <c r="AE100" i="2"/>
  <c r="AG100" i="2" s="1"/>
  <c r="AH100" i="2" s="1"/>
  <c r="AD100" i="2"/>
  <c r="AB100" i="2"/>
  <c r="AC100" i="2" s="1"/>
  <c r="AA100" i="2"/>
  <c r="X100" i="2"/>
  <c r="W100" i="2"/>
  <c r="Y100" i="2" s="1"/>
  <c r="Z100" i="2" s="1"/>
  <c r="T100" i="2"/>
  <c r="U100" i="2" s="1"/>
  <c r="V100" i="2" s="1"/>
  <c r="S100" i="2"/>
  <c r="R100" i="2"/>
  <c r="P100" i="2"/>
  <c r="O100" i="2"/>
  <c r="L100" i="2"/>
  <c r="K100" i="2"/>
  <c r="M100" i="2" s="1"/>
  <c r="N100" i="2" s="1"/>
  <c r="H100" i="2"/>
  <c r="G100" i="2"/>
  <c r="I100" i="2" s="1"/>
  <c r="J100" i="2" s="1"/>
  <c r="E100" i="2"/>
  <c r="F100" i="2" s="1"/>
  <c r="D100" i="2"/>
  <c r="C100" i="2"/>
  <c r="A100" i="2"/>
  <c r="BK99" i="2"/>
  <c r="BJ99" i="2"/>
  <c r="BI99" i="2"/>
  <c r="BL99" i="2" s="1"/>
  <c r="BH99" i="2"/>
  <c r="BC99" i="2"/>
  <c r="AZ99" i="2"/>
  <c r="AY99" i="2"/>
  <c r="BA99" i="2" s="1"/>
  <c r="BB99" i="2" s="1"/>
  <c r="AV99" i="2"/>
  <c r="AU99" i="2"/>
  <c r="AW99" i="2" s="1"/>
  <c r="AX99" i="2" s="1"/>
  <c r="AR99" i="2"/>
  <c r="AQ99" i="2"/>
  <c r="AS99" i="2" s="1"/>
  <c r="AT99" i="2" s="1"/>
  <c r="AN99" i="2"/>
  <c r="AM99" i="2"/>
  <c r="AO99" i="2" s="1"/>
  <c r="AP99" i="2" s="1"/>
  <c r="AJ99" i="2"/>
  <c r="AI99" i="2"/>
  <c r="AK99" i="2" s="1"/>
  <c r="AL99" i="2" s="1"/>
  <c r="AF99" i="2"/>
  <c r="AE99" i="2"/>
  <c r="AG99" i="2" s="1"/>
  <c r="AH99" i="2" s="1"/>
  <c r="AC99" i="2"/>
  <c r="AD99" i="2" s="1"/>
  <c r="AB99" i="2"/>
  <c r="AA99" i="2"/>
  <c r="X99" i="2"/>
  <c r="W99" i="2"/>
  <c r="Y99" i="2" s="1"/>
  <c r="Z99" i="2" s="1"/>
  <c r="T99" i="2"/>
  <c r="S99" i="2"/>
  <c r="U99" i="2" s="1"/>
  <c r="V99" i="2" s="1"/>
  <c r="R99" i="2"/>
  <c r="P99" i="2"/>
  <c r="O99" i="2"/>
  <c r="L99" i="2"/>
  <c r="M99" i="2" s="1"/>
  <c r="N99" i="2" s="1"/>
  <c r="K99" i="2"/>
  <c r="J99" i="2"/>
  <c r="H99" i="2"/>
  <c r="G99" i="2"/>
  <c r="I99" i="2" s="1"/>
  <c r="D99" i="2"/>
  <c r="E99" i="2" s="1"/>
  <c r="F99" i="2" s="1"/>
  <c r="C99" i="2"/>
  <c r="A99" i="2"/>
  <c r="BJ98" i="2"/>
  <c r="BH98" i="2"/>
  <c r="BK98" i="2" s="1"/>
  <c r="BF98" i="2"/>
  <c r="BC98" i="2"/>
  <c r="BE98" i="2" s="1"/>
  <c r="AZ98" i="2"/>
  <c r="BA98" i="2" s="1"/>
  <c r="BB98" i="2" s="1"/>
  <c r="AY98" i="2"/>
  <c r="AV98" i="2"/>
  <c r="AU98" i="2"/>
  <c r="AW98" i="2" s="1"/>
  <c r="AX98" i="2" s="1"/>
  <c r="AR98" i="2"/>
  <c r="AS98" i="2" s="1"/>
  <c r="AT98" i="2" s="1"/>
  <c r="AQ98" i="2"/>
  <c r="AP98" i="2"/>
  <c r="AN98" i="2"/>
  <c r="AM98" i="2"/>
  <c r="AO98" i="2" s="1"/>
  <c r="AJ98" i="2"/>
  <c r="AK98" i="2" s="1"/>
  <c r="AL98" i="2" s="1"/>
  <c r="AI98" i="2"/>
  <c r="AH98" i="2"/>
  <c r="AF98" i="2"/>
  <c r="AE98" i="2"/>
  <c r="AG98" i="2" s="1"/>
  <c r="AB98" i="2"/>
  <c r="AC98" i="2" s="1"/>
  <c r="AD98" i="2" s="1"/>
  <c r="AA98" i="2"/>
  <c r="X98" i="2"/>
  <c r="W98" i="2"/>
  <c r="Y98" i="2" s="1"/>
  <c r="Z98" i="2" s="1"/>
  <c r="U98" i="2"/>
  <c r="V98" i="2" s="1"/>
  <c r="T98" i="2"/>
  <c r="S98" i="2"/>
  <c r="R98" i="2"/>
  <c r="P98" i="2"/>
  <c r="O98" i="2"/>
  <c r="M98" i="2"/>
  <c r="N98" i="2" s="1"/>
  <c r="L98" i="2"/>
  <c r="K98" i="2"/>
  <c r="I98" i="2"/>
  <c r="J98" i="2" s="1"/>
  <c r="H98" i="2"/>
  <c r="G98" i="2"/>
  <c r="D98" i="2"/>
  <c r="C98" i="2"/>
  <c r="E98" i="2" s="1"/>
  <c r="F98" i="2" s="1"/>
  <c r="A98" i="2"/>
  <c r="BI97" i="2"/>
  <c r="BH97" i="2"/>
  <c r="BF97" i="2"/>
  <c r="BE97" i="2"/>
  <c r="BC97" i="2"/>
  <c r="BD97" i="2" s="1"/>
  <c r="BG97" i="2" s="1"/>
  <c r="BA97" i="2"/>
  <c r="BB97" i="2" s="1"/>
  <c r="AZ97" i="2"/>
  <c r="AY97" i="2"/>
  <c r="AW97" i="2"/>
  <c r="AX97" i="2" s="1"/>
  <c r="AV97" i="2"/>
  <c r="AU97" i="2"/>
  <c r="AR97" i="2"/>
  <c r="AQ97" i="2"/>
  <c r="AO97" i="2"/>
  <c r="AP97" i="2" s="1"/>
  <c r="AN97" i="2"/>
  <c r="AM97" i="2"/>
  <c r="AJ97" i="2"/>
  <c r="AI97" i="2"/>
  <c r="AK97" i="2" s="1"/>
  <c r="AL97" i="2" s="1"/>
  <c r="AG97" i="2"/>
  <c r="AH97" i="2" s="1"/>
  <c r="AF97" i="2"/>
  <c r="AE97" i="2"/>
  <c r="AC97" i="2"/>
  <c r="AD97" i="2" s="1"/>
  <c r="AB97" i="2"/>
  <c r="AA97" i="2"/>
  <c r="Y97" i="2"/>
  <c r="Z97" i="2" s="1"/>
  <c r="X97" i="2"/>
  <c r="W97" i="2"/>
  <c r="U97" i="2"/>
  <c r="V97" i="2" s="1"/>
  <c r="T97" i="2"/>
  <c r="S97" i="2"/>
  <c r="R97" i="2"/>
  <c r="P97" i="2"/>
  <c r="O97" i="2"/>
  <c r="L97" i="2"/>
  <c r="K97" i="2"/>
  <c r="M97" i="2" s="1"/>
  <c r="N97" i="2" s="1"/>
  <c r="J97" i="2"/>
  <c r="H97" i="2"/>
  <c r="I97" i="2" s="1"/>
  <c r="G97" i="2"/>
  <c r="D97" i="2"/>
  <c r="C97" i="2"/>
  <c r="E97" i="2" s="1"/>
  <c r="F97" i="2" s="1"/>
  <c r="A97" i="2"/>
  <c r="BH96" i="2"/>
  <c r="BF96" i="2"/>
  <c r="BE96" i="2"/>
  <c r="BD96" i="2"/>
  <c r="BG96" i="2" s="1"/>
  <c r="BC96" i="2"/>
  <c r="AZ96" i="2"/>
  <c r="AY96" i="2"/>
  <c r="BA96" i="2" s="1"/>
  <c r="BB96" i="2" s="1"/>
  <c r="AV96" i="2"/>
  <c r="AW96" i="2" s="1"/>
  <c r="AX96" i="2" s="1"/>
  <c r="AU96" i="2"/>
  <c r="AR96" i="2"/>
  <c r="AQ96" i="2"/>
  <c r="AN96" i="2"/>
  <c r="AO96" i="2" s="1"/>
  <c r="AP96" i="2" s="1"/>
  <c r="AM96" i="2"/>
  <c r="AJ96" i="2"/>
  <c r="AI96" i="2"/>
  <c r="AF96" i="2"/>
  <c r="AG96" i="2" s="1"/>
  <c r="AH96" i="2" s="1"/>
  <c r="AE96" i="2"/>
  <c r="AB96" i="2"/>
  <c r="AA96" i="2"/>
  <c r="X96" i="2"/>
  <c r="Y96" i="2" s="1"/>
  <c r="Z96" i="2" s="1"/>
  <c r="W96" i="2"/>
  <c r="T96" i="2"/>
  <c r="S96" i="2"/>
  <c r="U96" i="2" s="1"/>
  <c r="V96" i="2" s="1"/>
  <c r="R96" i="2"/>
  <c r="P96" i="2"/>
  <c r="O96" i="2"/>
  <c r="L96" i="2"/>
  <c r="K96" i="2"/>
  <c r="M96" i="2" s="1"/>
  <c r="N96" i="2" s="1"/>
  <c r="H96" i="2"/>
  <c r="G96" i="2"/>
  <c r="I96" i="2" s="1"/>
  <c r="J96" i="2" s="1"/>
  <c r="D96" i="2"/>
  <c r="C96" i="2"/>
  <c r="E96" i="2" s="1"/>
  <c r="F96" i="2" s="1"/>
  <c r="A96" i="2"/>
  <c r="BK95" i="2"/>
  <c r="BH95" i="2"/>
  <c r="BJ95" i="2" s="1"/>
  <c r="BE95" i="2"/>
  <c r="BC95" i="2"/>
  <c r="BF95" i="2" s="1"/>
  <c r="AZ95" i="2"/>
  <c r="AY95" i="2"/>
  <c r="BA95" i="2" s="1"/>
  <c r="BB95" i="2" s="1"/>
  <c r="AW95" i="2"/>
  <c r="AX95" i="2" s="1"/>
  <c r="AV95" i="2"/>
  <c r="AU95" i="2"/>
  <c r="AR95" i="2"/>
  <c r="AQ95" i="2"/>
  <c r="AS95" i="2" s="1"/>
  <c r="AT95" i="2" s="1"/>
  <c r="AN95" i="2"/>
  <c r="AM95" i="2"/>
  <c r="AO95" i="2" s="1"/>
  <c r="AP95" i="2" s="1"/>
  <c r="AJ95" i="2"/>
  <c r="AI95" i="2"/>
  <c r="AK95" i="2" s="1"/>
  <c r="AL95" i="2" s="1"/>
  <c r="AG95" i="2"/>
  <c r="AH95" i="2" s="1"/>
  <c r="AF95" i="2"/>
  <c r="AE95" i="2"/>
  <c r="AB95" i="2"/>
  <c r="AA95" i="2"/>
  <c r="AC95" i="2" s="1"/>
  <c r="AD95" i="2" s="1"/>
  <c r="Y95" i="2"/>
  <c r="Z95" i="2" s="1"/>
  <c r="X95" i="2"/>
  <c r="W95" i="2"/>
  <c r="T95" i="2"/>
  <c r="S95" i="2"/>
  <c r="U95" i="2" s="1"/>
  <c r="V95" i="2" s="1"/>
  <c r="R95" i="2"/>
  <c r="P95" i="2"/>
  <c r="O95" i="2"/>
  <c r="N95" i="2"/>
  <c r="L95" i="2"/>
  <c r="K95" i="2"/>
  <c r="M95" i="2" s="1"/>
  <c r="H95" i="2"/>
  <c r="G95" i="2"/>
  <c r="I95" i="2" s="1"/>
  <c r="J95" i="2" s="1"/>
  <c r="D95" i="2"/>
  <c r="C95" i="2"/>
  <c r="E95" i="2" s="1"/>
  <c r="F95" i="2" s="1"/>
  <c r="A95" i="2"/>
  <c r="BK94" i="2"/>
  <c r="BJ94" i="2"/>
  <c r="BH94" i="2"/>
  <c r="BI94" i="2" s="1"/>
  <c r="BF94" i="2"/>
  <c r="BD94" i="2"/>
  <c r="BC94" i="2"/>
  <c r="BE94" i="2" s="1"/>
  <c r="AZ94" i="2"/>
  <c r="AY94" i="2"/>
  <c r="BA94" i="2" s="1"/>
  <c r="BB94" i="2" s="1"/>
  <c r="AW94" i="2"/>
  <c r="AX94" i="2" s="1"/>
  <c r="AV94" i="2"/>
  <c r="AU94" i="2"/>
  <c r="AR94" i="2"/>
  <c r="AQ94" i="2"/>
  <c r="AS94" i="2" s="1"/>
  <c r="AT94" i="2" s="1"/>
  <c r="AN94" i="2"/>
  <c r="AO94" i="2" s="1"/>
  <c r="AP94" i="2" s="1"/>
  <c r="AM94" i="2"/>
  <c r="AL94" i="2"/>
  <c r="AJ94" i="2"/>
  <c r="AI94" i="2"/>
  <c r="AK94" i="2" s="1"/>
  <c r="AG94" i="2"/>
  <c r="AH94" i="2" s="1"/>
  <c r="AF94" i="2"/>
  <c r="AE94" i="2"/>
  <c r="AB94" i="2"/>
  <c r="AA94" i="2"/>
  <c r="AC94" i="2" s="1"/>
  <c r="AD94" i="2" s="1"/>
  <c r="X94" i="2"/>
  <c r="Y94" i="2" s="1"/>
  <c r="Z94" i="2" s="1"/>
  <c r="W94" i="2"/>
  <c r="V94" i="2"/>
  <c r="T94" i="2"/>
  <c r="S94" i="2"/>
  <c r="U94" i="2" s="1"/>
  <c r="R94" i="2"/>
  <c r="P94" i="2"/>
  <c r="O94" i="2"/>
  <c r="N94" i="2"/>
  <c r="M94" i="2"/>
  <c r="L94" i="2"/>
  <c r="K94" i="2"/>
  <c r="I94" i="2"/>
  <c r="J94" i="2" s="1"/>
  <c r="H94" i="2"/>
  <c r="G94" i="2"/>
  <c r="E94" i="2"/>
  <c r="F94" i="2" s="1"/>
  <c r="D94" i="2"/>
  <c r="C94" i="2"/>
  <c r="A94" i="2"/>
  <c r="BK93" i="2"/>
  <c r="BJ93" i="2"/>
  <c r="BI93" i="2"/>
  <c r="BL93" i="2" s="1"/>
  <c r="BH93" i="2"/>
  <c r="BE93" i="2"/>
  <c r="BD93" i="2"/>
  <c r="BG93" i="2" s="1"/>
  <c r="BC93" i="2"/>
  <c r="BF93" i="2" s="1"/>
  <c r="BB93" i="2"/>
  <c r="BA93" i="2"/>
  <c r="AZ93" i="2"/>
  <c r="AY93" i="2"/>
  <c r="AW93" i="2"/>
  <c r="AX93" i="2" s="1"/>
  <c r="AV93" i="2"/>
  <c r="AU93" i="2"/>
  <c r="AS93" i="2"/>
  <c r="AT93" i="2" s="1"/>
  <c r="AR93" i="2"/>
  <c r="AQ93" i="2"/>
  <c r="AO93" i="2"/>
  <c r="AP93" i="2" s="1"/>
  <c r="AN93" i="2"/>
  <c r="AM93" i="2"/>
  <c r="AL93" i="2"/>
  <c r="AK93" i="2"/>
  <c r="AJ93" i="2"/>
  <c r="AI93" i="2"/>
  <c r="AF93" i="2"/>
  <c r="AE93" i="2"/>
  <c r="AG93" i="2" s="1"/>
  <c r="AH93" i="2" s="1"/>
  <c r="AC93" i="2"/>
  <c r="AD93" i="2" s="1"/>
  <c r="AB93" i="2"/>
  <c r="AA93" i="2"/>
  <c r="X93" i="2"/>
  <c r="W93" i="2"/>
  <c r="Y93" i="2" s="1"/>
  <c r="Z93" i="2" s="1"/>
  <c r="V93" i="2"/>
  <c r="U93" i="2"/>
  <c r="T93" i="2"/>
  <c r="S93" i="2"/>
  <c r="R93" i="2"/>
  <c r="P93" i="2"/>
  <c r="O93" i="2"/>
  <c r="N93" i="2"/>
  <c r="M93" i="2"/>
  <c r="L93" i="2"/>
  <c r="K93" i="2"/>
  <c r="H93" i="2"/>
  <c r="G93" i="2"/>
  <c r="I93" i="2" s="1"/>
  <c r="J93" i="2" s="1"/>
  <c r="D93" i="2"/>
  <c r="E93" i="2" s="1"/>
  <c r="F93" i="2" s="1"/>
  <c r="C93" i="2"/>
  <c r="A93" i="2"/>
  <c r="BJ92" i="2"/>
  <c r="BH92" i="2"/>
  <c r="BK92" i="2" s="1"/>
  <c r="BD92" i="2"/>
  <c r="BC92" i="2"/>
  <c r="BA92" i="2"/>
  <c r="BB92" i="2" s="1"/>
  <c r="AZ92" i="2"/>
  <c r="AY92" i="2"/>
  <c r="AV92" i="2"/>
  <c r="AU92" i="2"/>
  <c r="AW92" i="2" s="1"/>
  <c r="AX92" i="2" s="1"/>
  <c r="AS92" i="2"/>
  <c r="AT92" i="2" s="1"/>
  <c r="AR92" i="2"/>
  <c r="AQ92" i="2"/>
  <c r="AN92" i="2"/>
  <c r="AM92" i="2"/>
  <c r="AO92" i="2" s="1"/>
  <c r="AP92" i="2" s="1"/>
  <c r="AJ92" i="2"/>
  <c r="AK92" i="2" s="1"/>
  <c r="AL92" i="2" s="1"/>
  <c r="AI92" i="2"/>
  <c r="AF92" i="2"/>
  <c r="AE92" i="2"/>
  <c r="AG92" i="2" s="1"/>
  <c r="AH92" i="2" s="1"/>
  <c r="AC92" i="2"/>
  <c r="AD92" i="2" s="1"/>
  <c r="AB92" i="2"/>
  <c r="AA92" i="2"/>
  <c r="X92" i="2"/>
  <c r="W92" i="2"/>
  <c r="Y92" i="2" s="1"/>
  <c r="Z92" i="2" s="1"/>
  <c r="U92" i="2"/>
  <c r="V92" i="2" s="1"/>
  <c r="T92" i="2"/>
  <c r="S92" i="2"/>
  <c r="R92" i="2"/>
  <c r="P92" i="2"/>
  <c r="O92" i="2"/>
  <c r="L92" i="2"/>
  <c r="M92" i="2" s="1"/>
  <c r="N92" i="2" s="1"/>
  <c r="K92" i="2"/>
  <c r="H92" i="2"/>
  <c r="G92" i="2"/>
  <c r="I92" i="2" s="1"/>
  <c r="J92" i="2" s="1"/>
  <c r="E92" i="2"/>
  <c r="F92" i="2" s="1"/>
  <c r="D92" i="2"/>
  <c r="C92" i="2"/>
  <c r="A92" i="2"/>
  <c r="BJ91" i="2"/>
  <c r="BH91" i="2"/>
  <c r="BK91" i="2" s="1"/>
  <c r="BC91" i="2"/>
  <c r="AZ91" i="2"/>
  <c r="AY91" i="2"/>
  <c r="BA91" i="2" s="1"/>
  <c r="BB91" i="2" s="1"/>
  <c r="AV91" i="2"/>
  <c r="AU91" i="2"/>
  <c r="AW91" i="2" s="1"/>
  <c r="AX91" i="2" s="1"/>
  <c r="AT91" i="2"/>
  <c r="AS91" i="2"/>
  <c r="AR91" i="2"/>
  <c r="AQ91" i="2"/>
  <c r="AN91" i="2"/>
  <c r="AM91" i="2"/>
  <c r="AO91" i="2" s="1"/>
  <c r="AP91" i="2" s="1"/>
  <c r="AJ91" i="2"/>
  <c r="AI91" i="2"/>
  <c r="AK91" i="2" s="1"/>
  <c r="AL91" i="2" s="1"/>
  <c r="AF91" i="2"/>
  <c r="AE91" i="2"/>
  <c r="AG91" i="2" s="1"/>
  <c r="AH91" i="2" s="1"/>
  <c r="AC91" i="2"/>
  <c r="AD91" i="2" s="1"/>
  <c r="AB91" i="2"/>
  <c r="AA91" i="2"/>
  <c r="X91" i="2"/>
  <c r="W91" i="2"/>
  <c r="Y91" i="2" s="1"/>
  <c r="Z91" i="2" s="1"/>
  <c r="T91" i="2"/>
  <c r="S91" i="2"/>
  <c r="U91" i="2" s="1"/>
  <c r="V91" i="2" s="1"/>
  <c r="R91" i="2"/>
  <c r="P91" i="2"/>
  <c r="O91" i="2"/>
  <c r="N91" i="2"/>
  <c r="L91" i="2"/>
  <c r="M91" i="2" s="1"/>
  <c r="K91" i="2"/>
  <c r="J91" i="2"/>
  <c r="H91" i="2"/>
  <c r="G91" i="2"/>
  <c r="I91" i="2" s="1"/>
  <c r="E91" i="2"/>
  <c r="F91" i="2" s="1"/>
  <c r="D91" i="2"/>
  <c r="C91" i="2"/>
  <c r="A91" i="2"/>
  <c r="BH90" i="2"/>
  <c r="BF90" i="2"/>
  <c r="BC90" i="2"/>
  <c r="AZ90" i="2"/>
  <c r="AY90" i="2"/>
  <c r="BA90" i="2" s="1"/>
  <c r="BB90" i="2" s="1"/>
  <c r="AX90" i="2"/>
  <c r="AV90" i="2"/>
  <c r="AU90" i="2"/>
  <c r="AW90" i="2" s="1"/>
  <c r="AS90" i="2"/>
  <c r="AT90" i="2" s="1"/>
  <c r="AR90" i="2"/>
  <c r="AQ90" i="2"/>
  <c r="AP90" i="2"/>
  <c r="AN90" i="2"/>
  <c r="AM90" i="2"/>
  <c r="AO90" i="2" s="1"/>
  <c r="AJ90" i="2"/>
  <c r="AI90" i="2"/>
  <c r="AK90" i="2" s="1"/>
  <c r="AL90" i="2" s="1"/>
  <c r="AF90" i="2"/>
  <c r="AE90" i="2"/>
  <c r="AB90" i="2"/>
  <c r="AA90" i="2"/>
  <c r="AC90" i="2" s="1"/>
  <c r="AD90" i="2" s="1"/>
  <c r="X90" i="2"/>
  <c r="W90" i="2"/>
  <c r="T90" i="2"/>
  <c r="S90" i="2"/>
  <c r="U90" i="2" s="1"/>
  <c r="V90" i="2" s="1"/>
  <c r="R90" i="2"/>
  <c r="P90" i="2"/>
  <c r="O90" i="2"/>
  <c r="L90" i="2"/>
  <c r="M90" i="2" s="1"/>
  <c r="N90" i="2" s="1"/>
  <c r="K90" i="2"/>
  <c r="H90" i="2"/>
  <c r="G90" i="2"/>
  <c r="I90" i="2" s="1"/>
  <c r="J90" i="2" s="1"/>
  <c r="F90" i="2"/>
  <c r="D90" i="2"/>
  <c r="E90" i="2" s="1"/>
  <c r="C90" i="2"/>
  <c r="A90" i="2"/>
  <c r="BK89" i="2"/>
  <c r="BJ89" i="2"/>
  <c r="BH89" i="2"/>
  <c r="BI89" i="2" s="1"/>
  <c r="BC89" i="2"/>
  <c r="BB89" i="2"/>
  <c r="AZ89" i="2"/>
  <c r="AY89" i="2"/>
  <c r="BA89" i="2" s="1"/>
  <c r="AV89" i="2"/>
  <c r="AU89" i="2"/>
  <c r="AW89" i="2" s="1"/>
  <c r="AX89" i="2" s="1"/>
  <c r="AR89" i="2"/>
  <c r="AQ89" i="2"/>
  <c r="AS89" i="2" s="1"/>
  <c r="AT89" i="2" s="1"/>
  <c r="AN89" i="2"/>
  <c r="AM89" i="2"/>
  <c r="AO89" i="2" s="1"/>
  <c r="AP89" i="2" s="1"/>
  <c r="AJ89" i="2"/>
  <c r="AI89" i="2"/>
  <c r="AK89" i="2" s="1"/>
  <c r="AL89" i="2" s="1"/>
  <c r="AF89" i="2"/>
  <c r="AE89" i="2"/>
  <c r="AG89" i="2" s="1"/>
  <c r="AH89" i="2" s="1"/>
  <c r="AD89" i="2"/>
  <c r="AB89" i="2"/>
  <c r="AA89" i="2"/>
  <c r="AC89" i="2" s="1"/>
  <c r="X89" i="2"/>
  <c r="W89" i="2"/>
  <c r="Y89" i="2" s="1"/>
  <c r="Z89" i="2" s="1"/>
  <c r="V89" i="2"/>
  <c r="T89" i="2"/>
  <c r="S89" i="2"/>
  <c r="U89" i="2" s="1"/>
  <c r="R89" i="2"/>
  <c r="P89" i="2"/>
  <c r="O89" i="2"/>
  <c r="M89" i="2"/>
  <c r="N89" i="2" s="1"/>
  <c r="L89" i="2"/>
  <c r="K89" i="2"/>
  <c r="I89" i="2"/>
  <c r="J89" i="2" s="1"/>
  <c r="H89" i="2"/>
  <c r="G89" i="2"/>
  <c r="E89" i="2"/>
  <c r="F89" i="2" s="1"/>
  <c r="D89" i="2"/>
  <c r="C89" i="2"/>
  <c r="A89" i="2"/>
  <c r="BK88" i="2"/>
  <c r="BJ88" i="2"/>
  <c r="BI88" i="2"/>
  <c r="BL88" i="2" s="1"/>
  <c r="BH88" i="2"/>
  <c r="BE88" i="2"/>
  <c r="BC88" i="2"/>
  <c r="BF88" i="2" s="1"/>
  <c r="BB88" i="2"/>
  <c r="BA88" i="2"/>
  <c r="AZ88" i="2"/>
  <c r="AY88" i="2"/>
  <c r="AW88" i="2"/>
  <c r="AX88" i="2" s="1"/>
  <c r="AV88" i="2"/>
  <c r="AU88" i="2"/>
  <c r="AS88" i="2"/>
  <c r="AT88" i="2" s="1"/>
  <c r="AR88" i="2"/>
  <c r="AQ88" i="2"/>
  <c r="AO88" i="2"/>
  <c r="AP88" i="2" s="1"/>
  <c r="AN88" i="2"/>
  <c r="AM88" i="2"/>
  <c r="AK88" i="2"/>
  <c r="AL88" i="2" s="1"/>
  <c r="AJ88" i="2"/>
  <c r="AI88" i="2"/>
  <c r="AG88" i="2"/>
  <c r="AH88" i="2" s="1"/>
  <c r="AF88" i="2"/>
  <c r="AE88" i="2"/>
  <c r="AC88" i="2"/>
  <c r="AD88" i="2" s="1"/>
  <c r="AB88" i="2"/>
  <c r="AA88" i="2"/>
  <c r="Y88" i="2"/>
  <c r="Z88" i="2" s="1"/>
  <c r="X88" i="2"/>
  <c r="W88" i="2"/>
  <c r="V88" i="2"/>
  <c r="U88" i="2"/>
  <c r="T88" i="2"/>
  <c r="S88" i="2"/>
  <c r="R88" i="2"/>
  <c r="P88" i="2"/>
  <c r="O88" i="2"/>
  <c r="L88" i="2"/>
  <c r="M88" i="2" s="1"/>
  <c r="N88" i="2" s="1"/>
  <c r="K88" i="2"/>
  <c r="H88" i="2"/>
  <c r="G88" i="2"/>
  <c r="I88" i="2" s="1"/>
  <c r="J88" i="2" s="1"/>
  <c r="E88" i="2"/>
  <c r="F88" i="2" s="1"/>
  <c r="D88" i="2"/>
  <c r="C88" i="2"/>
  <c r="A88" i="2"/>
  <c r="BI87" i="2"/>
  <c r="BH87" i="2"/>
  <c r="BF87" i="2"/>
  <c r="BD87" i="2"/>
  <c r="BG87" i="2" s="1"/>
  <c r="BC87" i="2"/>
  <c r="BE87" i="2" s="1"/>
  <c r="AZ87" i="2"/>
  <c r="BA87" i="2" s="1"/>
  <c r="BB87" i="2" s="1"/>
  <c r="AY87" i="2"/>
  <c r="AV87" i="2"/>
  <c r="AU87" i="2"/>
  <c r="AW87" i="2" s="1"/>
  <c r="AX87" i="2" s="1"/>
  <c r="AR87" i="2"/>
  <c r="AS87" i="2" s="1"/>
  <c r="AT87" i="2" s="1"/>
  <c r="AQ87" i="2"/>
  <c r="AN87" i="2"/>
  <c r="AM87" i="2"/>
  <c r="AO87" i="2" s="1"/>
  <c r="AP87" i="2" s="1"/>
  <c r="AJ87" i="2"/>
  <c r="AK87" i="2" s="1"/>
  <c r="AL87" i="2" s="1"/>
  <c r="AI87" i="2"/>
  <c r="AF87" i="2"/>
  <c r="AE87" i="2"/>
  <c r="AG87" i="2" s="1"/>
  <c r="AH87" i="2" s="1"/>
  <c r="AC87" i="2"/>
  <c r="AD87" i="2" s="1"/>
  <c r="AB87" i="2"/>
  <c r="AA87" i="2"/>
  <c r="X87" i="2"/>
  <c r="W87" i="2"/>
  <c r="Y87" i="2" s="1"/>
  <c r="Z87" i="2" s="1"/>
  <c r="T87" i="2"/>
  <c r="U87" i="2" s="1"/>
  <c r="V87" i="2" s="1"/>
  <c r="S87" i="2"/>
  <c r="R87" i="2"/>
  <c r="P87" i="2"/>
  <c r="O87" i="2"/>
  <c r="L87" i="2"/>
  <c r="K87" i="2"/>
  <c r="M87" i="2" s="1"/>
  <c r="N87" i="2" s="1"/>
  <c r="H87" i="2"/>
  <c r="G87" i="2"/>
  <c r="I87" i="2" s="1"/>
  <c r="J87" i="2" s="1"/>
  <c r="D87" i="2"/>
  <c r="C87" i="2"/>
  <c r="E87" i="2" s="1"/>
  <c r="F87" i="2" s="1"/>
  <c r="A87" i="2"/>
  <c r="BH86" i="2"/>
  <c r="BC86" i="2"/>
  <c r="BF86" i="2" s="1"/>
  <c r="AZ86" i="2"/>
  <c r="AY86" i="2"/>
  <c r="BA86" i="2" s="1"/>
  <c r="BB86" i="2" s="1"/>
  <c r="AV86" i="2"/>
  <c r="AU86" i="2"/>
  <c r="AW86" i="2" s="1"/>
  <c r="AX86" i="2" s="1"/>
  <c r="AR86" i="2"/>
  <c r="AQ86" i="2"/>
  <c r="AS86" i="2" s="1"/>
  <c r="AT86" i="2" s="1"/>
  <c r="AN86" i="2"/>
  <c r="AM86" i="2"/>
  <c r="AO86" i="2" s="1"/>
  <c r="AP86" i="2" s="1"/>
  <c r="AJ86" i="2"/>
  <c r="AI86" i="2"/>
  <c r="AK86" i="2" s="1"/>
  <c r="AL86" i="2" s="1"/>
  <c r="AF86" i="2"/>
  <c r="AE86" i="2"/>
  <c r="AG86" i="2" s="1"/>
  <c r="AH86" i="2" s="1"/>
  <c r="AB86" i="2"/>
  <c r="AA86" i="2"/>
  <c r="AC86" i="2" s="1"/>
  <c r="AD86" i="2" s="1"/>
  <c r="X86" i="2"/>
  <c r="W86" i="2"/>
  <c r="Y86" i="2" s="1"/>
  <c r="Z86" i="2" s="1"/>
  <c r="T86" i="2"/>
  <c r="S86" i="2"/>
  <c r="U86" i="2" s="1"/>
  <c r="V86" i="2" s="1"/>
  <c r="R86" i="2"/>
  <c r="P86" i="2"/>
  <c r="O86" i="2"/>
  <c r="L86" i="2"/>
  <c r="K86" i="2"/>
  <c r="M86" i="2" s="1"/>
  <c r="N86" i="2" s="1"/>
  <c r="J86" i="2"/>
  <c r="H86" i="2"/>
  <c r="I86" i="2" s="1"/>
  <c r="G86" i="2"/>
  <c r="D86" i="2"/>
  <c r="C86" i="2"/>
  <c r="E86" i="2" s="1"/>
  <c r="F86" i="2" s="1"/>
  <c r="A86" i="2"/>
  <c r="BJ85" i="2"/>
  <c r="BH85" i="2"/>
  <c r="BK85" i="2" s="1"/>
  <c r="BF85" i="2"/>
  <c r="BG85" i="2" s="1"/>
  <c r="BE85" i="2"/>
  <c r="BD85" i="2"/>
  <c r="BC85" i="2"/>
  <c r="AZ85" i="2"/>
  <c r="AY85" i="2"/>
  <c r="BA85" i="2" s="1"/>
  <c r="BB85" i="2" s="1"/>
  <c r="AX85" i="2"/>
  <c r="AV85" i="2"/>
  <c r="AW85" i="2" s="1"/>
  <c r="AU85" i="2"/>
  <c r="AR85" i="2"/>
  <c r="AQ85" i="2"/>
  <c r="AS85" i="2" s="1"/>
  <c r="AT85" i="2" s="1"/>
  <c r="AN85" i="2"/>
  <c r="AO85" i="2" s="1"/>
  <c r="AP85" i="2" s="1"/>
  <c r="AM85" i="2"/>
  <c r="AJ85" i="2"/>
  <c r="AI85" i="2"/>
  <c r="AK85" i="2" s="1"/>
  <c r="AL85" i="2" s="1"/>
  <c r="AF85" i="2"/>
  <c r="AG85" i="2" s="1"/>
  <c r="AH85" i="2" s="1"/>
  <c r="AE85" i="2"/>
  <c r="AB85" i="2"/>
  <c r="AA85" i="2"/>
  <c r="AC85" i="2" s="1"/>
  <c r="AD85" i="2" s="1"/>
  <c r="X85" i="2"/>
  <c r="Y85" i="2" s="1"/>
  <c r="Z85" i="2" s="1"/>
  <c r="W85" i="2"/>
  <c r="T85" i="2"/>
  <c r="S85" i="2"/>
  <c r="U85" i="2" s="1"/>
  <c r="V85" i="2" s="1"/>
  <c r="R85" i="2"/>
  <c r="P85" i="2"/>
  <c r="O85" i="2"/>
  <c r="M85" i="2"/>
  <c r="N85" i="2" s="1"/>
  <c r="L85" i="2"/>
  <c r="K85" i="2"/>
  <c r="I85" i="2"/>
  <c r="J85" i="2" s="1"/>
  <c r="H85" i="2"/>
  <c r="G85" i="2"/>
  <c r="E85" i="2"/>
  <c r="F85" i="2" s="1"/>
  <c r="D85" i="2"/>
  <c r="C85" i="2"/>
  <c r="A85" i="2"/>
  <c r="BK84" i="2"/>
  <c r="BJ84" i="2"/>
  <c r="BI84" i="2"/>
  <c r="BL84" i="2" s="1"/>
  <c r="BH84" i="2"/>
  <c r="BF84" i="2"/>
  <c r="BE84" i="2"/>
  <c r="BC84" i="2"/>
  <c r="BD84" i="2" s="1"/>
  <c r="BA84" i="2"/>
  <c r="BB84" i="2" s="1"/>
  <c r="AZ84" i="2"/>
  <c r="AY84" i="2"/>
  <c r="AW84" i="2"/>
  <c r="AX84" i="2" s="1"/>
  <c r="AV84" i="2"/>
  <c r="AU84" i="2"/>
  <c r="AS84" i="2"/>
  <c r="AT84" i="2" s="1"/>
  <c r="AR84" i="2"/>
  <c r="AQ84" i="2"/>
  <c r="AP84" i="2"/>
  <c r="AO84" i="2"/>
  <c r="AN84" i="2"/>
  <c r="AM84" i="2"/>
  <c r="AK84" i="2"/>
  <c r="AL84" i="2" s="1"/>
  <c r="AJ84" i="2"/>
  <c r="AI84" i="2"/>
  <c r="AG84" i="2"/>
  <c r="AH84" i="2" s="1"/>
  <c r="AF84" i="2"/>
  <c r="AE84" i="2"/>
  <c r="AC84" i="2"/>
  <c r="AD84" i="2" s="1"/>
  <c r="AB84" i="2"/>
  <c r="AA84" i="2"/>
  <c r="Y84" i="2"/>
  <c r="Z84" i="2" s="1"/>
  <c r="X84" i="2"/>
  <c r="W84" i="2"/>
  <c r="U84" i="2"/>
  <c r="V84" i="2" s="1"/>
  <c r="T84" i="2"/>
  <c r="S84" i="2"/>
  <c r="R84" i="2"/>
  <c r="P84" i="2"/>
  <c r="O84" i="2"/>
  <c r="L84" i="2"/>
  <c r="K84" i="2"/>
  <c r="H84" i="2"/>
  <c r="I84" i="2" s="1"/>
  <c r="J84" i="2" s="1"/>
  <c r="G84" i="2"/>
  <c r="D84" i="2"/>
  <c r="C84" i="2"/>
  <c r="E84" i="2" s="1"/>
  <c r="F84" i="2" s="1"/>
  <c r="A84" i="2"/>
  <c r="BH83" i="2"/>
  <c r="BF83" i="2"/>
  <c r="BE83" i="2"/>
  <c r="BD83" i="2"/>
  <c r="BG83" i="2" s="1"/>
  <c r="BC83" i="2"/>
  <c r="AZ83" i="2"/>
  <c r="AY83" i="2"/>
  <c r="BA83" i="2" s="1"/>
  <c r="BB83" i="2" s="1"/>
  <c r="AW83" i="2"/>
  <c r="AX83" i="2" s="1"/>
  <c r="AV83" i="2"/>
  <c r="AU83" i="2"/>
  <c r="AR83" i="2"/>
  <c r="AQ83" i="2"/>
  <c r="AS83" i="2" s="1"/>
  <c r="AT83" i="2" s="1"/>
  <c r="AN83" i="2"/>
  <c r="AO83" i="2" s="1"/>
  <c r="AP83" i="2" s="1"/>
  <c r="AM83" i="2"/>
  <c r="AJ83" i="2"/>
  <c r="AI83" i="2"/>
  <c r="AF83" i="2"/>
  <c r="AG83" i="2" s="1"/>
  <c r="AH83" i="2" s="1"/>
  <c r="AE83" i="2"/>
  <c r="AB83" i="2"/>
  <c r="AA83" i="2"/>
  <c r="AC83" i="2" s="1"/>
  <c r="AD83" i="2" s="1"/>
  <c r="X83" i="2"/>
  <c r="Y83" i="2" s="1"/>
  <c r="Z83" i="2" s="1"/>
  <c r="W83" i="2"/>
  <c r="T83" i="2"/>
  <c r="S83" i="2"/>
  <c r="U83" i="2" s="1"/>
  <c r="V83" i="2" s="1"/>
  <c r="R83" i="2"/>
  <c r="P83" i="2"/>
  <c r="O83" i="2"/>
  <c r="L83" i="2"/>
  <c r="K83" i="2"/>
  <c r="M83" i="2" s="1"/>
  <c r="N83" i="2" s="1"/>
  <c r="H83" i="2"/>
  <c r="G83" i="2"/>
  <c r="I83" i="2" s="1"/>
  <c r="J83" i="2" s="1"/>
  <c r="D83" i="2"/>
  <c r="C83" i="2"/>
  <c r="E83" i="2" s="1"/>
  <c r="F83" i="2" s="1"/>
  <c r="A83" i="2"/>
  <c r="BK82" i="2"/>
  <c r="BL82" i="2" s="1"/>
  <c r="BJ82" i="2"/>
  <c r="BI82" i="2"/>
  <c r="BH82" i="2"/>
  <c r="BD82" i="2"/>
  <c r="BC82" i="2"/>
  <c r="AZ82" i="2"/>
  <c r="AY82" i="2"/>
  <c r="BA82" i="2" s="1"/>
  <c r="BB82" i="2" s="1"/>
  <c r="AV82" i="2"/>
  <c r="AU82" i="2"/>
  <c r="AW82" i="2" s="1"/>
  <c r="AX82" i="2" s="1"/>
  <c r="AS82" i="2"/>
  <c r="AT82" i="2" s="1"/>
  <c r="AR82" i="2"/>
  <c r="AQ82" i="2"/>
  <c r="AN82" i="2"/>
  <c r="AM82" i="2"/>
  <c r="AO82" i="2" s="1"/>
  <c r="AP82" i="2" s="1"/>
  <c r="AK82" i="2"/>
  <c r="AL82" i="2" s="1"/>
  <c r="AJ82" i="2"/>
  <c r="AI82" i="2"/>
  <c r="AF82" i="2"/>
  <c r="AE82" i="2"/>
  <c r="AG82" i="2" s="1"/>
  <c r="AH82" i="2" s="1"/>
  <c r="AB82" i="2"/>
  <c r="AA82" i="2"/>
  <c r="AC82" i="2" s="1"/>
  <c r="AD82" i="2" s="1"/>
  <c r="X82" i="2"/>
  <c r="W82" i="2"/>
  <c r="T82" i="2"/>
  <c r="S82" i="2"/>
  <c r="U82" i="2" s="1"/>
  <c r="V82" i="2" s="1"/>
  <c r="R82" i="2"/>
  <c r="P82" i="2"/>
  <c r="O82" i="2"/>
  <c r="N82" i="2"/>
  <c r="L82" i="2"/>
  <c r="M82" i="2" s="1"/>
  <c r="K82" i="2"/>
  <c r="J82" i="2"/>
  <c r="H82" i="2"/>
  <c r="G82" i="2"/>
  <c r="I82" i="2" s="1"/>
  <c r="D82" i="2"/>
  <c r="E82" i="2" s="1"/>
  <c r="F82" i="2" s="1"/>
  <c r="C82" i="2"/>
  <c r="A82" i="2"/>
  <c r="BK81" i="2"/>
  <c r="BJ81" i="2"/>
  <c r="BH81" i="2"/>
  <c r="BI81" i="2" s="1"/>
  <c r="BC81" i="2"/>
  <c r="BB81" i="2"/>
  <c r="AZ81" i="2"/>
  <c r="BA81" i="2" s="1"/>
  <c r="AY81" i="2"/>
  <c r="AX81" i="2"/>
  <c r="AV81" i="2"/>
  <c r="AU81" i="2"/>
  <c r="AW81" i="2" s="1"/>
  <c r="AR81" i="2"/>
  <c r="AS81" i="2" s="1"/>
  <c r="AT81" i="2" s="1"/>
  <c r="AQ81" i="2"/>
  <c r="AN81" i="2"/>
  <c r="AM81" i="2"/>
  <c r="AO81" i="2" s="1"/>
  <c r="AP81" i="2" s="1"/>
  <c r="AL81" i="2"/>
  <c r="AJ81" i="2"/>
  <c r="AK81" i="2" s="1"/>
  <c r="AI81" i="2"/>
  <c r="AH81" i="2"/>
  <c r="AF81" i="2"/>
  <c r="AE81" i="2"/>
  <c r="AG81" i="2" s="1"/>
  <c r="AB81" i="2"/>
  <c r="AC81" i="2" s="1"/>
  <c r="AD81" i="2" s="1"/>
  <c r="AA81" i="2"/>
  <c r="X81" i="2"/>
  <c r="W81" i="2"/>
  <c r="Y81" i="2" s="1"/>
  <c r="Z81" i="2" s="1"/>
  <c r="V81" i="2"/>
  <c r="T81" i="2"/>
  <c r="U81" i="2" s="1"/>
  <c r="S81" i="2"/>
  <c r="R81" i="2"/>
  <c r="P81" i="2"/>
  <c r="O81" i="2"/>
  <c r="M81" i="2"/>
  <c r="N81" i="2" s="1"/>
  <c r="L81" i="2"/>
  <c r="K81" i="2"/>
  <c r="I81" i="2"/>
  <c r="J81" i="2" s="1"/>
  <c r="H81" i="2"/>
  <c r="G81" i="2"/>
  <c r="D81" i="2"/>
  <c r="C81" i="2"/>
  <c r="E81" i="2" s="1"/>
  <c r="F81" i="2" s="1"/>
  <c r="A81" i="2"/>
  <c r="BJ80" i="2"/>
  <c r="BI80" i="2"/>
  <c r="BH80" i="2"/>
  <c r="BK80" i="2" s="1"/>
  <c r="BE80" i="2"/>
  <c r="BC80" i="2"/>
  <c r="BF80" i="2" s="1"/>
  <c r="BB80" i="2"/>
  <c r="AZ80" i="2"/>
  <c r="AY80" i="2"/>
  <c r="BA80" i="2" s="1"/>
  <c r="AW80" i="2"/>
  <c r="AX80" i="2" s="1"/>
  <c r="AV80" i="2"/>
  <c r="AU80" i="2"/>
  <c r="AT80" i="2"/>
  <c r="AS80" i="2"/>
  <c r="AR80" i="2"/>
  <c r="AQ80" i="2"/>
  <c r="AO80" i="2"/>
  <c r="AP80" i="2" s="1"/>
  <c r="AN80" i="2"/>
  <c r="AM80" i="2"/>
  <c r="AK80" i="2"/>
  <c r="AL80" i="2" s="1"/>
  <c r="AJ80" i="2"/>
  <c r="AI80" i="2"/>
  <c r="AG80" i="2"/>
  <c r="AH80" i="2" s="1"/>
  <c r="AF80" i="2"/>
  <c r="AE80" i="2"/>
  <c r="AB80" i="2"/>
  <c r="AA80" i="2"/>
  <c r="AC80" i="2" s="1"/>
  <c r="AD80" i="2" s="1"/>
  <c r="X80" i="2"/>
  <c r="W80" i="2"/>
  <c r="Y80" i="2" s="1"/>
  <c r="Z80" i="2" s="1"/>
  <c r="T80" i="2"/>
  <c r="S80" i="2"/>
  <c r="U80" i="2" s="1"/>
  <c r="V80" i="2" s="1"/>
  <c r="R80" i="2"/>
  <c r="P80" i="2"/>
  <c r="O80" i="2"/>
  <c r="M80" i="2"/>
  <c r="N80" i="2" s="1"/>
  <c r="L80" i="2"/>
  <c r="K80" i="2"/>
  <c r="H80" i="2"/>
  <c r="G80" i="2"/>
  <c r="D80" i="2"/>
  <c r="E80" i="2" s="1"/>
  <c r="F80" i="2" s="1"/>
  <c r="C80" i="2"/>
  <c r="A80" i="2"/>
  <c r="BH79" i="2"/>
  <c r="BK79" i="2" s="1"/>
  <c r="BG79" i="2"/>
  <c r="BF79" i="2"/>
  <c r="BD79" i="2"/>
  <c r="BC79" i="2"/>
  <c r="BE79" i="2" s="1"/>
  <c r="BB79" i="2"/>
  <c r="AZ79" i="2"/>
  <c r="AY79" i="2"/>
  <c r="BA79" i="2" s="1"/>
  <c r="AX79" i="2"/>
  <c r="AV79" i="2"/>
  <c r="AU79" i="2"/>
  <c r="AW79" i="2" s="1"/>
  <c r="AS79" i="2"/>
  <c r="AT79" i="2" s="1"/>
  <c r="AR79" i="2"/>
  <c r="AQ79" i="2"/>
  <c r="AN79" i="2"/>
  <c r="AM79" i="2"/>
  <c r="AJ79" i="2"/>
  <c r="AK79" i="2" s="1"/>
  <c r="AL79" i="2" s="1"/>
  <c r="AI79" i="2"/>
  <c r="AF79" i="2"/>
  <c r="AE79" i="2"/>
  <c r="AG79" i="2" s="1"/>
  <c r="AH79" i="2" s="1"/>
  <c r="AB79" i="2"/>
  <c r="AA79" i="2"/>
  <c r="X79" i="2"/>
  <c r="W79" i="2"/>
  <c r="Y79" i="2" s="1"/>
  <c r="Z79" i="2" s="1"/>
  <c r="V79" i="2"/>
  <c r="T79" i="2"/>
  <c r="S79" i="2"/>
  <c r="U79" i="2" s="1"/>
  <c r="R79" i="2"/>
  <c r="P79" i="2"/>
  <c r="O79" i="2"/>
  <c r="M79" i="2"/>
  <c r="N79" i="2" s="1"/>
  <c r="L79" i="2"/>
  <c r="K79" i="2"/>
  <c r="I79" i="2"/>
  <c r="J79" i="2" s="1"/>
  <c r="H79" i="2"/>
  <c r="G79" i="2"/>
  <c r="E79" i="2"/>
  <c r="F79" i="2" s="1"/>
  <c r="D79" i="2"/>
  <c r="C79" i="2"/>
  <c r="A79" i="2"/>
  <c r="BH78" i="2"/>
  <c r="BF78" i="2"/>
  <c r="BE78" i="2"/>
  <c r="BD78" i="2"/>
  <c r="BC78" i="2"/>
  <c r="AZ78" i="2"/>
  <c r="BA78" i="2" s="1"/>
  <c r="BB78" i="2" s="1"/>
  <c r="AY78" i="2"/>
  <c r="AV78" i="2"/>
  <c r="AW78" i="2" s="1"/>
  <c r="AX78" i="2" s="1"/>
  <c r="AU78" i="2"/>
  <c r="AR78" i="2"/>
  <c r="AS78" i="2" s="1"/>
  <c r="AT78" i="2" s="1"/>
  <c r="AQ78" i="2"/>
  <c r="AN78" i="2"/>
  <c r="AO78" i="2" s="1"/>
  <c r="AP78" i="2" s="1"/>
  <c r="AM78" i="2"/>
  <c r="AJ78" i="2"/>
  <c r="AK78" i="2" s="1"/>
  <c r="AL78" i="2" s="1"/>
  <c r="AI78" i="2"/>
  <c r="AF78" i="2"/>
  <c r="AG78" i="2" s="1"/>
  <c r="AH78" i="2" s="1"/>
  <c r="AE78" i="2"/>
  <c r="AB78" i="2"/>
  <c r="AC78" i="2" s="1"/>
  <c r="AD78" i="2" s="1"/>
  <c r="AA78" i="2"/>
  <c r="Y78" i="2"/>
  <c r="Z78" i="2" s="1"/>
  <c r="X78" i="2"/>
  <c r="W78" i="2"/>
  <c r="T78" i="2"/>
  <c r="U78" i="2" s="1"/>
  <c r="V78" i="2" s="1"/>
  <c r="S78" i="2"/>
  <c r="R78" i="2"/>
  <c r="P78" i="2"/>
  <c r="O78" i="2"/>
  <c r="L78" i="2"/>
  <c r="K78" i="2"/>
  <c r="M78" i="2" s="1"/>
  <c r="N78" i="2" s="1"/>
  <c r="H78" i="2"/>
  <c r="G78" i="2"/>
  <c r="I78" i="2" s="1"/>
  <c r="J78" i="2" s="1"/>
  <c r="D78" i="2"/>
  <c r="C78" i="2"/>
  <c r="E78" i="2" s="1"/>
  <c r="F78" i="2" s="1"/>
  <c r="A78" i="2"/>
  <c r="BK77" i="2"/>
  <c r="BH77" i="2"/>
  <c r="BJ77" i="2" s="1"/>
  <c r="BD77" i="2"/>
  <c r="BC77" i="2"/>
  <c r="AZ77" i="2"/>
  <c r="AY77" i="2"/>
  <c r="BA77" i="2" s="1"/>
  <c r="BB77" i="2" s="1"/>
  <c r="AV77" i="2"/>
  <c r="AU77" i="2"/>
  <c r="AW77" i="2" s="1"/>
  <c r="AX77" i="2" s="1"/>
  <c r="AR77" i="2"/>
  <c r="AQ77" i="2"/>
  <c r="AS77" i="2" s="1"/>
  <c r="AT77" i="2" s="1"/>
  <c r="AN77" i="2"/>
  <c r="AM77" i="2"/>
  <c r="AJ77" i="2"/>
  <c r="AI77" i="2"/>
  <c r="AK77" i="2" s="1"/>
  <c r="AL77" i="2" s="1"/>
  <c r="AF77" i="2"/>
  <c r="AE77" i="2"/>
  <c r="AG77" i="2" s="1"/>
  <c r="AH77" i="2" s="1"/>
  <c r="AB77" i="2"/>
  <c r="AA77" i="2"/>
  <c r="AC77" i="2" s="1"/>
  <c r="AD77" i="2" s="1"/>
  <c r="X77" i="2"/>
  <c r="W77" i="2"/>
  <c r="T77" i="2"/>
  <c r="S77" i="2"/>
  <c r="U77" i="2" s="1"/>
  <c r="V77" i="2" s="1"/>
  <c r="R77" i="2"/>
  <c r="P77" i="2"/>
  <c r="O77" i="2"/>
  <c r="L77" i="2"/>
  <c r="K77" i="2"/>
  <c r="M77" i="2" s="1"/>
  <c r="N77" i="2" s="1"/>
  <c r="H77" i="2"/>
  <c r="G77" i="2"/>
  <c r="I77" i="2" s="1"/>
  <c r="J77" i="2" s="1"/>
  <c r="F77" i="2"/>
  <c r="D77" i="2"/>
  <c r="C77" i="2"/>
  <c r="E77" i="2" s="1"/>
  <c r="A77" i="2"/>
  <c r="BK76" i="2"/>
  <c r="BJ76" i="2"/>
  <c r="BH76" i="2"/>
  <c r="BI76" i="2" s="1"/>
  <c r="BL76" i="2" s="1"/>
  <c r="BF76" i="2"/>
  <c r="BC76" i="2"/>
  <c r="AZ76" i="2"/>
  <c r="AY76" i="2"/>
  <c r="BA76" i="2" s="1"/>
  <c r="BB76" i="2" s="1"/>
  <c r="AV76" i="2"/>
  <c r="AU76" i="2"/>
  <c r="AW76" i="2" s="1"/>
  <c r="AX76" i="2" s="1"/>
  <c r="AT76" i="2"/>
  <c r="AR76" i="2"/>
  <c r="AQ76" i="2"/>
  <c r="AS76" i="2" s="1"/>
  <c r="AP76" i="2"/>
  <c r="AN76" i="2"/>
  <c r="AM76" i="2"/>
  <c r="AO76" i="2" s="1"/>
  <c r="AJ76" i="2"/>
  <c r="AI76" i="2"/>
  <c r="AK76" i="2" s="1"/>
  <c r="AL76" i="2" s="1"/>
  <c r="AF76" i="2"/>
  <c r="AE76" i="2"/>
  <c r="AG76" i="2" s="1"/>
  <c r="AH76" i="2" s="1"/>
  <c r="AD76" i="2"/>
  <c r="AB76" i="2"/>
  <c r="AA76" i="2"/>
  <c r="AC76" i="2" s="1"/>
  <c r="Z76" i="2"/>
  <c r="X76" i="2"/>
  <c r="W76" i="2"/>
  <c r="Y76" i="2" s="1"/>
  <c r="T76" i="2"/>
  <c r="S76" i="2"/>
  <c r="U76" i="2" s="1"/>
  <c r="V76" i="2" s="1"/>
  <c r="R76" i="2"/>
  <c r="P76" i="2"/>
  <c r="O76" i="2"/>
  <c r="N76" i="2"/>
  <c r="M76" i="2"/>
  <c r="L76" i="2"/>
  <c r="K76" i="2"/>
  <c r="I76" i="2"/>
  <c r="J76" i="2" s="1"/>
  <c r="H76" i="2"/>
  <c r="G76" i="2"/>
  <c r="E76" i="2"/>
  <c r="F76" i="2" s="1"/>
  <c r="D76" i="2"/>
  <c r="C76" i="2"/>
  <c r="A76" i="2"/>
  <c r="BK75" i="2"/>
  <c r="BJ75" i="2"/>
  <c r="BI75" i="2"/>
  <c r="BH75" i="2"/>
  <c r="BE75" i="2"/>
  <c r="BC75" i="2"/>
  <c r="BF75" i="2" s="1"/>
  <c r="BA75" i="2"/>
  <c r="BB75" i="2" s="1"/>
  <c r="AZ75" i="2"/>
  <c r="AY75" i="2"/>
  <c r="AW75" i="2"/>
  <c r="AX75" i="2" s="1"/>
  <c r="AV75" i="2"/>
  <c r="AU75" i="2"/>
  <c r="AS75" i="2"/>
  <c r="AT75" i="2" s="1"/>
  <c r="AR75" i="2"/>
  <c r="AQ75" i="2"/>
  <c r="AO75" i="2"/>
  <c r="AP75" i="2" s="1"/>
  <c r="AN75" i="2"/>
  <c r="AM75" i="2"/>
  <c r="AL75" i="2"/>
  <c r="AK75" i="2"/>
  <c r="AJ75" i="2"/>
  <c r="AI75" i="2"/>
  <c r="AG75" i="2"/>
  <c r="AH75" i="2" s="1"/>
  <c r="AF75" i="2"/>
  <c r="AE75" i="2"/>
  <c r="AC75" i="2"/>
  <c r="AD75" i="2" s="1"/>
  <c r="AB75" i="2"/>
  <c r="AA75" i="2"/>
  <c r="Y75" i="2"/>
  <c r="Z75" i="2" s="1"/>
  <c r="X75" i="2"/>
  <c r="W75" i="2"/>
  <c r="U75" i="2"/>
  <c r="V75" i="2" s="1"/>
  <c r="T75" i="2"/>
  <c r="S75" i="2"/>
  <c r="R75" i="2"/>
  <c r="P75" i="2"/>
  <c r="O75" i="2"/>
  <c r="M75" i="2"/>
  <c r="N75" i="2" s="1"/>
  <c r="L75" i="2"/>
  <c r="K75" i="2"/>
  <c r="H75" i="2"/>
  <c r="I75" i="2" s="1"/>
  <c r="J75" i="2" s="1"/>
  <c r="G75" i="2"/>
  <c r="D75" i="2"/>
  <c r="E75" i="2" s="1"/>
  <c r="F75" i="2" s="1"/>
  <c r="C75" i="2"/>
  <c r="A75" i="2"/>
  <c r="BH74" i="2"/>
  <c r="BE74" i="2"/>
  <c r="BD74" i="2"/>
  <c r="BC74" i="2"/>
  <c r="BF74" i="2" s="1"/>
  <c r="BA74" i="2"/>
  <c r="BB74" i="2" s="1"/>
  <c r="AZ74" i="2"/>
  <c r="AY74" i="2"/>
  <c r="AV74" i="2"/>
  <c r="AW74" i="2" s="1"/>
  <c r="AX74" i="2" s="1"/>
  <c r="AU74" i="2"/>
  <c r="AR74" i="2"/>
  <c r="AS74" i="2" s="1"/>
  <c r="AT74" i="2" s="1"/>
  <c r="AQ74" i="2"/>
  <c r="AN74" i="2"/>
  <c r="AO74" i="2" s="1"/>
  <c r="AP74" i="2" s="1"/>
  <c r="AM74" i="2"/>
  <c r="AJ74" i="2"/>
  <c r="AK74" i="2" s="1"/>
  <c r="AL74" i="2" s="1"/>
  <c r="AI74" i="2"/>
  <c r="AF74" i="2"/>
  <c r="AG74" i="2" s="1"/>
  <c r="AH74" i="2" s="1"/>
  <c r="AE74" i="2"/>
  <c r="AB74" i="2"/>
  <c r="AC74" i="2" s="1"/>
  <c r="AD74" i="2" s="1"/>
  <c r="AA74" i="2"/>
  <c r="X74" i="2"/>
  <c r="Y74" i="2" s="1"/>
  <c r="Z74" i="2" s="1"/>
  <c r="W74" i="2"/>
  <c r="U74" i="2"/>
  <c r="V74" i="2" s="1"/>
  <c r="T74" i="2"/>
  <c r="S74" i="2"/>
  <c r="R74" i="2"/>
  <c r="P74" i="2"/>
  <c r="O74" i="2"/>
  <c r="L74" i="2"/>
  <c r="K74" i="2"/>
  <c r="M74" i="2" s="1"/>
  <c r="N74" i="2" s="1"/>
  <c r="H74" i="2"/>
  <c r="G74" i="2"/>
  <c r="I74" i="2" s="1"/>
  <c r="J74" i="2" s="1"/>
  <c r="D74" i="2"/>
  <c r="C74" i="2"/>
  <c r="E74" i="2" s="1"/>
  <c r="F74" i="2" s="1"/>
  <c r="A74" i="2"/>
  <c r="BK73" i="2"/>
  <c r="BH73" i="2"/>
  <c r="BC73" i="2"/>
  <c r="AZ73" i="2"/>
  <c r="AY73" i="2"/>
  <c r="BA73" i="2" s="1"/>
  <c r="BB73" i="2" s="1"/>
  <c r="AV73" i="2"/>
  <c r="AU73" i="2"/>
  <c r="AW73" i="2" s="1"/>
  <c r="AX73" i="2" s="1"/>
  <c r="AR73" i="2"/>
  <c r="AQ73" i="2"/>
  <c r="AN73" i="2"/>
  <c r="AM73" i="2"/>
  <c r="AO73" i="2" s="1"/>
  <c r="AP73" i="2" s="1"/>
  <c r="AJ73" i="2"/>
  <c r="AI73" i="2"/>
  <c r="AK73" i="2" s="1"/>
  <c r="AL73" i="2" s="1"/>
  <c r="AF73" i="2"/>
  <c r="AE73" i="2"/>
  <c r="AG73" i="2" s="1"/>
  <c r="AH73" i="2" s="1"/>
  <c r="AB73" i="2"/>
  <c r="AA73" i="2"/>
  <c r="X73" i="2"/>
  <c r="W73" i="2"/>
  <c r="Y73" i="2" s="1"/>
  <c r="Z73" i="2" s="1"/>
  <c r="T73" i="2"/>
  <c r="S73" i="2"/>
  <c r="U73" i="2" s="1"/>
  <c r="V73" i="2" s="1"/>
  <c r="R73" i="2"/>
  <c r="P73" i="2"/>
  <c r="O73" i="2"/>
  <c r="L73" i="2"/>
  <c r="K73" i="2"/>
  <c r="M73" i="2" s="1"/>
  <c r="N73" i="2" s="1"/>
  <c r="H73" i="2"/>
  <c r="G73" i="2"/>
  <c r="I73" i="2" s="1"/>
  <c r="J73" i="2" s="1"/>
  <c r="F73" i="2"/>
  <c r="D73" i="2"/>
  <c r="C73" i="2"/>
  <c r="E73" i="2" s="1"/>
  <c r="A73" i="2"/>
  <c r="BJ72" i="2"/>
  <c r="BH72" i="2"/>
  <c r="BK72" i="2" s="1"/>
  <c r="BF72" i="2"/>
  <c r="BC72" i="2"/>
  <c r="BE72" i="2" s="1"/>
  <c r="AZ72" i="2"/>
  <c r="AY72" i="2"/>
  <c r="BA72" i="2" s="1"/>
  <c r="BB72" i="2" s="1"/>
  <c r="AV72" i="2"/>
  <c r="AU72" i="2"/>
  <c r="AW72" i="2" s="1"/>
  <c r="AX72" i="2" s="1"/>
  <c r="AT72" i="2"/>
  <c r="AR72" i="2"/>
  <c r="AQ72" i="2"/>
  <c r="AS72" i="2" s="1"/>
  <c r="AP72" i="2"/>
  <c r="AN72" i="2"/>
  <c r="AM72" i="2"/>
  <c r="AO72" i="2" s="1"/>
  <c r="AJ72" i="2"/>
  <c r="AI72" i="2"/>
  <c r="AK72" i="2" s="1"/>
  <c r="AL72" i="2" s="1"/>
  <c r="AF72" i="2"/>
  <c r="AE72" i="2"/>
  <c r="AG72" i="2" s="1"/>
  <c r="AH72" i="2" s="1"/>
  <c r="AD72" i="2"/>
  <c r="AB72" i="2"/>
  <c r="AA72" i="2"/>
  <c r="AC72" i="2" s="1"/>
  <c r="Z72" i="2"/>
  <c r="X72" i="2"/>
  <c r="W72" i="2"/>
  <c r="Y72" i="2" s="1"/>
  <c r="T72" i="2"/>
  <c r="S72" i="2"/>
  <c r="U72" i="2" s="1"/>
  <c r="V72" i="2" s="1"/>
  <c r="R72" i="2"/>
  <c r="P72" i="2"/>
  <c r="O72" i="2"/>
  <c r="M72" i="2"/>
  <c r="N72" i="2" s="1"/>
  <c r="L72" i="2"/>
  <c r="K72" i="2"/>
  <c r="I72" i="2"/>
  <c r="J72" i="2" s="1"/>
  <c r="H72" i="2"/>
  <c r="G72" i="2"/>
  <c r="E72" i="2"/>
  <c r="F72" i="2" s="1"/>
  <c r="D72" i="2"/>
  <c r="C72" i="2"/>
  <c r="A72" i="2"/>
  <c r="BK71" i="2"/>
  <c r="BJ71" i="2"/>
  <c r="BI71" i="2"/>
  <c r="BL71" i="2" s="1"/>
  <c r="BH71" i="2"/>
  <c r="BF71" i="2"/>
  <c r="BE71" i="2"/>
  <c r="BC71" i="2"/>
  <c r="BD71" i="2" s="1"/>
  <c r="BA71" i="2"/>
  <c r="BB71" i="2" s="1"/>
  <c r="AZ71" i="2"/>
  <c r="AY71" i="2"/>
  <c r="AW71" i="2"/>
  <c r="AX71" i="2" s="1"/>
  <c r="AV71" i="2"/>
  <c r="AU71" i="2"/>
  <c r="AS71" i="2"/>
  <c r="AT71" i="2" s="1"/>
  <c r="AR71" i="2"/>
  <c r="AQ71" i="2"/>
  <c r="AO71" i="2"/>
  <c r="AP71" i="2" s="1"/>
  <c r="AN71" i="2"/>
  <c r="AM71" i="2"/>
  <c r="AK71" i="2"/>
  <c r="AL71" i="2" s="1"/>
  <c r="AJ71" i="2"/>
  <c r="AI71" i="2"/>
  <c r="AH71" i="2"/>
  <c r="AG71" i="2"/>
  <c r="AF71" i="2"/>
  <c r="AE71" i="2"/>
  <c r="AC71" i="2"/>
  <c r="AD71" i="2" s="1"/>
  <c r="AB71" i="2"/>
  <c r="AA71" i="2"/>
  <c r="Y71" i="2"/>
  <c r="Z71" i="2" s="1"/>
  <c r="X71" i="2"/>
  <c r="W71" i="2"/>
  <c r="U71" i="2"/>
  <c r="V71" i="2" s="1"/>
  <c r="T71" i="2"/>
  <c r="S71" i="2"/>
  <c r="R71" i="2"/>
  <c r="P71" i="2"/>
  <c r="O71" i="2"/>
  <c r="L71" i="2"/>
  <c r="M71" i="2" s="1"/>
  <c r="N71" i="2" s="1"/>
  <c r="K71" i="2"/>
  <c r="I71" i="2"/>
  <c r="J71" i="2" s="1"/>
  <c r="H71" i="2"/>
  <c r="G71" i="2"/>
  <c r="D71" i="2"/>
  <c r="E71" i="2" s="1"/>
  <c r="F71" i="2" s="1"/>
  <c r="C71" i="2"/>
  <c r="A71" i="2"/>
  <c r="BH70" i="2"/>
  <c r="BF70" i="2"/>
  <c r="BE70" i="2"/>
  <c r="BD70" i="2"/>
  <c r="BG70" i="2" s="1"/>
  <c r="BC70" i="2"/>
  <c r="AZ70" i="2"/>
  <c r="BA70" i="2" s="1"/>
  <c r="BB70" i="2" s="1"/>
  <c r="AY70" i="2"/>
  <c r="AX70" i="2"/>
  <c r="AW70" i="2"/>
  <c r="AV70" i="2"/>
  <c r="AU70" i="2"/>
  <c r="AR70" i="2"/>
  <c r="AS70" i="2" s="1"/>
  <c r="AT70" i="2" s="1"/>
  <c r="AQ70" i="2"/>
  <c r="AN70" i="2"/>
  <c r="AO70" i="2" s="1"/>
  <c r="AP70" i="2" s="1"/>
  <c r="AM70" i="2"/>
  <c r="AJ70" i="2"/>
  <c r="AK70" i="2" s="1"/>
  <c r="AL70" i="2" s="1"/>
  <c r="AI70" i="2"/>
  <c r="AG70" i="2"/>
  <c r="AH70" i="2" s="1"/>
  <c r="AF70" i="2"/>
  <c r="AE70" i="2"/>
  <c r="AB70" i="2"/>
  <c r="AC70" i="2" s="1"/>
  <c r="AD70" i="2" s="1"/>
  <c r="AA70" i="2"/>
  <c r="X70" i="2"/>
  <c r="Y70" i="2" s="1"/>
  <c r="Z70" i="2" s="1"/>
  <c r="W70" i="2"/>
  <c r="T70" i="2"/>
  <c r="U70" i="2" s="1"/>
  <c r="V70" i="2" s="1"/>
  <c r="S70" i="2"/>
  <c r="R70" i="2"/>
  <c r="P70" i="2"/>
  <c r="O70" i="2"/>
  <c r="L70" i="2"/>
  <c r="K70" i="2"/>
  <c r="M70" i="2" s="1"/>
  <c r="N70" i="2" s="1"/>
  <c r="I70" i="2"/>
  <c r="J70" i="2" s="1"/>
  <c r="H70" i="2"/>
  <c r="G70" i="2"/>
  <c r="D70" i="2"/>
  <c r="C70" i="2"/>
  <c r="E70" i="2" s="1"/>
  <c r="F70" i="2" s="1"/>
  <c r="A70" i="2"/>
  <c r="BK69" i="2"/>
  <c r="BH69" i="2"/>
  <c r="BJ69" i="2" s="1"/>
  <c r="BD69" i="2"/>
  <c r="BC69" i="2"/>
  <c r="AZ69" i="2"/>
  <c r="AY69" i="2"/>
  <c r="AV69" i="2"/>
  <c r="AW69" i="2" s="1"/>
  <c r="AX69" i="2" s="1"/>
  <c r="AU69" i="2"/>
  <c r="AR69" i="2"/>
  <c r="AQ69" i="2"/>
  <c r="AS69" i="2" s="1"/>
  <c r="AT69" i="2" s="1"/>
  <c r="AO69" i="2"/>
  <c r="AP69" i="2" s="1"/>
  <c r="AN69" i="2"/>
  <c r="AM69" i="2"/>
  <c r="AJ69" i="2"/>
  <c r="AI69" i="2"/>
  <c r="AK69" i="2" s="1"/>
  <c r="AL69" i="2" s="1"/>
  <c r="AF69" i="2"/>
  <c r="AE69" i="2"/>
  <c r="AG69" i="2" s="1"/>
  <c r="AH69" i="2" s="1"/>
  <c r="AB69" i="2"/>
  <c r="AA69" i="2"/>
  <c r="X69" i="2"/>
  <c r="W69" i="2"/>
  <c r="Y69" i="2" s="1"/>
  <c r="Z69" i="2" s="1"/>
  <c r="T69" i="2"/>
  <c r="S69" i="2"/>
  <c r="U69" i="2" s="1"/>
  <c r="V69" i="2" s="1"/>
  <c r="R69" i="2"/>
  <c r="P69" i="2"/>
  <c r="O69" i="2"/>
  <c r="L69" i="2"/>
  <c r="K69" i="2"/>
  <c r="M69" i="2" s="1"/>
  <c r="N69" i="2" s="1"/>
  <c r="H69" i="2"/>
  <c r="G69" i="2"/>
  <c r="I69" i="2" s="1"/>
  <c r="J69" i="2" s="1"/>
  <c r="F69" i="2"/>
  <c r="D69" i="2"/>
  <c r="C69" i="2"/>
  <c r="E69" i="2" s="1"/>
  <c r="A69" i="2"/>
  <c r="BK68" i="2"/>
  <c r="BJ68" i="2"/>
  <c r="BH68" i="2"/>
  <c r="BI68" i="2" s="1"/>
  <c r="BL68" i="2" s="1"/>
  <c r="BC68" i="2"/>
  <c r="BE68" i="2" s="1"/>
  <c r="AZ68" i="2"/>
  <c r="AY68" i="2"/>
  <c r="BA68" i="2" s="1"/>
  <c r="BB68" i="2" s="1"/>
  <c r="AV68" i="2"/>
  <c r="AU68" i="2"/>
  <c r="AT68" i="2"/>
  <c r="AR68" i="2"/>
  <c r="AQ68" i="2"/>
  <c r="AS68" i="2" s="1"/>
  <c r="AN68" i="2"/>
  <c r="AM68" i="2"/>
  <c r="AJ68" i="2"/>
  <c r="AI68" i="2"/>
  <c r="AK68" i="2" s="1"/>
  <c r="AL68" i="2" s="1"/>
  <c r="AH68" i="2"/>
  <c r="AF68" i="2"/>
  <c r="AE68" i="2"/>
  <c r="AG68" i="2" s="1"/>
  <c r="AD68" i="2"/>
  <c r="AB68" i="2"/>
  <c r="AA68" i="2"/>
  <c r="AC68" i="2" s="1"/>
  <c r="X68" i="2"/>
  <c r="W68" i="2"/>
  <c r="Y68" i="2" s="1"/>
  <c r="Z68" i="2" s="1"/>
  <c r="T68" i="2"/>
  <c r="S68" i="2"/>
  <c r="U68" i="2" s="1"/>
  <c r="V68" i="2" s="1"/>
  <c r="R68" i="2"/>
  <c r="P68" i="2"/>
  <c r="O68" i="2"/>
  <c r="M68" i="2"/>
  <c r="N68" i="2" s="1"/>
  <c r="L68" i="2"/>
  <c r="K68" i="2"/>
  <c r="J68" i="2"/>
  <c r="I68" i="2"/>
  <c r="H68" i="2"/>
  <c r="G68" i="2"/>
  <c r="E68" i="2"/>
  <c r="F68" i="2" s="1"/>
  <c r="D68" i="2"/>
  <c r="C68" i="2"/>
  <c r="A68" i="2"/>
  <c r="BK67" i="2"/>
  <c r="BJ67" i="2"/>
  <c r="BI67" i="2"/>
  <c r="BL67" i="2" s="1"/>
  <c r="BH67" i="2"/>
  <c r="BC67" i="2"/>
  <c r="BB67" i="2"/>
  <c r="BA67" i="2"/>
  <c r="AZ67" i="2"/>
  <c r="AY67" i="2"/>
  <c r="AV67" i="2"/>
  <c r="AU67" i="2"/>
  <c r="AW67" i="2" s="1"/>
  <c r="AX67" i="2" s="1"/>
  <c r="AT67" i="2"/>
  <c r="AS67" i="2"/>
  <c r="AR67" i="2"/>
  <c r="AQ67" i="2"/>
  <c r="AN67" i="2"/>
  <c r="AM67" i="2"/>
  <c r="AO67" i="2" s="1"/>
  <c r="AP67" i="2" s="1"/>
  <c r="AL67" i="2"/>
  <c r="AK67" i="2"/>
  <c r="AJ67" i="2"/>
  <c r="AI67" i="2"/>
  <c r="AF67" i="2"/>
  <c r="AE67" i="2"/>
  <c r="AG67" i="2" s="1"/>
  <c r="AH67" i="2" s="1"/>
  <c r="AD67" i="2"/>
  <c r="AC67" i="2"/>
  <c r="AB67" i="2"/>
  <c r="AA67" i="2"/>
  <c r="X67" i="2"/>
  <c r="W67" i="2"/>
  <c r="Y67" i="2" s="1"/>
  <c r="Z67" i="2" s="1"/>
  <c r="V67" i="2"/>
  <c r="U67" i="2"/>
  <c r="T67" i="2"/>
  <c r="S67" i="2"/>
  <c r="R67" i="2"/>
  <c r="P67" i="2"/>
  <c r="O67" i="2"/>
  <c r="M67" i="2"/>
  <c r="N67" i="2" s="1"/>
  <c r="L67" i="2"/>
  <c r="K67" i="2"/>
  <c r="H67" i="2"/>
  <c r="I67" i="2" s="1"/>
  <c r="J67" i="2" s="1"/>
  <c r="G67" i="2"/>
  <c r="E67" i="2"/>
  <c r="F67" i="2" s="1"/>
  <c r="D67" i="2"/>
  <c r="C67" i="2"/>
  <c r="A67" i="2"/>
  <c r="BJ66" i="2"/>
  <c r="BH66" i="2"/>
  <c r="BK66" i="2" s="1"/>
  <c r="BE66" i="2"/>
  <c r="BD66" i="2"/>
  <c r="BC66" i="2"/>
  <c r="BF66" i="2" s="1"/>
  <c r="AZ66" i="2"/>
  <c r="BA66" i="2" s="1"/>
  <c r="BB66" i="2" s="1"/>
  <c r="AY66" i="2"/>
  <c r="AV66" i="2"/>
  <c r="AW66" i="2" s="1"/>
  <c r="AX66" i="2" s="1"/>
  <c r="AU66" i="2"/>
  <c r="AR66" i="2"/>
  <c r="AS66" i="2" s="1"/>
  <c r="AT66" i="2" s="1"/>
  <c r="AQ66" i="2"/>
  <c r="AN66" i="2"/>
  <c r="AM66" i="2"/>
  <c r="AO66" i="2" s="1"/>
  <c r="AP66" i="2" s="1"/>
  <c r="AL66" i="2"/>
  <c r="AK66" i="2"/>
  <c r="AJ66" i="2"/>
  <c r="AI66" i="2"/>
  <c r="AF66" i="2"/>
  <c r="AE66" i="2"/>
  <c r="AG66" i="2" s="1"/>
  <c r="AH66" i="2" s="1"/>
  <c r="AD66" i="2"/>
  <c r="AC66" i="2"/>
  <c r="AB66" i="2"/>
  <c r="AA66" i="2"/>
  <c r="X66" i="2"/>
  <c r="W66" i="2"/>
  <c r="Y66" i="2" s="1"/>
  <c r="Z66" i="2" s="1"/>
  <c r="V66" i="2"/>
  <c r="U66" i="2"/>
  <c r="T66" i="2"/>
  <c r="S66" i="2"/>
  <c r="R66" i="2"/>
  <c r="P66" i="2"/>
  <c r="O66" i="2"/>
  <c r="M66" i="2"/>
  <c r="N66" i="2" s="1"/>
  <c r="L66" i="2"/>
  <c r="K66" i="2"/>
  <c r="H66" i="2"/>
  <c r="I66" i="2" s="1"/>
  <c r="J66" i="2" s="1"/>
  <c r="G66" i="2"/>
  <c r="D66" i="2"/>
  <c r="E66" i="2" s="1"/>
  <c r="F66" i="2" s="1"/>
  <c r="C66" i="2"/>
  <c r="A66" i="2"/>
  <c r="BH65" i="2"/>
  <c r="BC65" i="2"/>
  <c r="BF65" i="2" s="1"/>
  <c r="AZ65" i="2"/>
  <c r="AY65" i="2"/>
  <c r="BA65" i="2" s="1"/>
  <c r="BB65" i="2" s="1"/>
  <c r="AW65" i="2"/>
  <c r="AX65" i="2" s="1"/>
  <c r="AV65" i="2"/>
  <c r="AU65" i="2"/>
  <c r="AS65" i="2"/>
  <c r="AT65" i="2" s="1"/>
  <c r="AR65" i="2"/>
  <c r="AQ65" i="2"/>
  <c r="AO65" i="2"/>
  <c r="AP65" i="2" s="1"/>
  <c r="AN65" i="2"/>
  <c r="AM65" i="2"/>
  <c r="AJ65" i="2"/>
  <c r="AK65" i="2" s="1"/>
  <c r="AL65" i="2" s="1"/>
  <c r="AI65" i="2"/>
  <c r="AF65" i="2"/>
  <c r="AE65" i="2"/>
  <c r="AB65" i="2"/>
  <c r="AA65" i="2"/>
  <c r="AC65" i="2" s="1"/>
  <c r="AD65" i="2" s="1"/>
  <c r="X65" i="2"/>
  <c r="W65" i="2"/>
  <c r="Y65" i="2" s="1"/>
  <c r="Z65" i="2" s="1"/>
  <c r="V65" i="2"/>
  <c r="T65" i="2"/>
  <c r="S65" i="2"/>
  <c r="U65" i="2" s="1"/>
  <c r="R65" i="2"/>
  <c r="P65" i="2"/>
  <c r="O65" i="2"/>
  <c r="M65" i="2"/>
  <c r="N65" i="2" s="1"/>
  <c r="L65" i="2"/>
  <c r="K65" i="2"/>
  <c r="H65" i="2"/>
  <c r="G65" i="2"/>
  <c r="E65" i="2"/>
  <c r="F65" i="2" s="1"/>
  <c r="D65" i="2"/>
  <c r="C65" i="2"/>
  <c r="A65" i="2"/>
  <c r="BH64" i="2"/>
  <c r="BC64" i="2"/>
  <c r="BE64" i="2" s="1"/>
  <c r="AZ64" i="2"/>
  <c r="AY64" i="2"/>
  <c r="BA64" i="2" s="1"/>
  <c r="BB64" i="2" s="1"/>
  <c r="AV64" i="2"/>
  <c r="AU64" i="2"/>
  <c r="AW64" i="2" s="1"/>
  <c r="AX64" i="2" s="1"/>
  <c r="AR64" i="2"/>
  <c r="AQ64" i="2"/>
  <c r="AS64" i="2" s="1"/>
  <c r="AT64" i="2" s="1"/>
  <c r="AN64" i="2"/>
  <c r="AM64" i="2"/>
  <c r="AK64" i="2"/>
  <c r="AL64" i="2" s="1"/>
  <c r="AJ64" i="2"/>
  <c r="AI64" i="2"/>
  <c r="AG64" i="2"/>
  <c r="AH64" i="2" s="1"/>
  <c r="AF64" i="2"/>
  <c r="AE64" i="2"/>
  <c r="AC64" i="2"/>
  <c r="AD64" i="2" s="1"/>
  <c r="AB64" i="2"/>
  <c r="AA64" i="2"/>
  <c r="Y64" i="2"/>
  <c r="Z64" i="2" s="1"/>
  <c r="X64" i="2"/>
  <c r="W64" i="2"/>
  <c r="U64" i="2"/>
  <c r="V64" i="2" s="1"/>
  <c r="T64" i="2"/>
  <c r="S64" i="2"/>
  <c r="R64" i="2"/>
  <c r="P64" i="2"/>
  <c r="O64" i="2"/>
  <c r="L64" i="2"/>
  <c r="M64" i="2" s="1"/>
  <c r="N64" i="2" s="1"/>
  <c r="K64" i="2"/>
  <c r="I64" i="2"/>
  <c r="J64" i="2" s="1"/>
  <c r="H64" i="2"/>
  <c r="G64" i="2"/>
  <c r="D64" i="2"/>
  <c r="E64" i="2" s="1"/>
  <c r="F64" i="2" s="1"/>
  <c r="C64" i="2"/>
  <c r="A64" i="2"/>
  <c r="BH63" i="2"/>
  <c r="BK63" i="2" s="1"/>
  <c r="BE63" i="2"/>
  <c r="BD63" i="2"/>
  <c r="BC63" i="2"/>
  <c r="BF63" i="2" s="1"/>
  <c r="AZ63" i="2"/>
  <c r="BA63" i="2" s="1"/>
  <c r="BB63" i="2" s="1"/>
  <c r="AY63" i="2"/>
  <c r="AV63" i="2"/>
  <c r="AW63" i="2" s="1"/>
  <c r="AX63" i="2" s="1"/>
  <c r="AU63" i="2"/>
  <c r="AR63" i="2"/>
  <c r="AS63" i="2" s="1"/>
  <c r="AT63" i="2" s="1"/>
  <c r="AQ63" i="2"/>
  <c r="AN63" i="2"/>
  <c r="AO63" i="2" s="1"/>
  <c r="AP63" i="2" s="1"/>
  <c r="AM63" i="2"/>
  <c r="AJ63" i="2"/>
  <c r="AK63" i="2" s="1"/>
  <c r="AL63" i="2" s="1"/>
  <c r="AI63" i="2"/>
  <c r="AG63" i="2"/>
  <c r="AH63" i="2" s="1"/>
  <c r="AF63" i="2"/>
  <c r="AE63" i="2"/>
  <c r="AB63" i="2"/>
  <c r="AC63" i="2" s="1"/>
  <c r="AD63" i="2" s="1"/>
  <c r="AA63" i="2"/>
  <c r="X63" i="2"/>
  <c r="Y63" i="2" s="1"/>
  <c r="Z63" i="2" s="1"/>
  <c r="W63" i="2"/>
  <c r="T63" i="2"/>
  <c r="U63" i="2" s="1"/>
  <c r="V63" i="2" s="1"/>
  <c r="S63" i="2"/>
  <c r="R63" i="2"/>
  <c r="P63" i="2"/>
  <c r="O63" i="2"/>
  <c r="L63" i="2"/>
  <c r="K63" i="2"/>
  <c r="M63" i="2" s="1"/>
  <c r="N63" i="2" s="1"/>
  <c r="H63" i="2"/>
  <c r="G63" i="2"/>
  <c r="I63" i="2" s="1"/>
  <c r="J63" i="2" s="1"/>
  <c r="D63" i="2"/>
  <c r="C63" i="2"/>
  <c r="E63" i="2" s="1"/>
  <c r="F63" i="2" s="1"/>
  <c r="A63" i="2"/>
  <c r="BK62" i="2"/>
  <c r="BH62" i="2"/>
  <c r="BJ62" i="2" s="1"/>
  <c r="BD62" i="2"/>
  <c r="BC62" i="2"/>
  <c r="AZ62" i="2"/>
  <c r="AY62" i="2"/>
  <c r="BA62" i="2" s="1"/>
  <c r="BB62" i="2" s="1"/>
  <c r="AV62" i="2"/>
  <c r="AU62" i="2"/>
  <c r="AR62" i="2"/>
  <c r="AQ62" i="2"/>
  <c r="AS62" i="2" s="1"/>
  <c r="AT62" i="2" s="1"/>
  <c r="AN62" i="2"/>
  <c r="AM62" i="2"/>
  <c r="AJ62" i="2"/>
  <c r="AI62" i="2"/>
  <c r="AK62" i="2" s="1"/>
  <c r="AL62" i="2" s="1"/>
  <c r="AF62" i="2"/>
  <c r="AE62" i="2"/>
  <c r="AB62" i="2"/>
  <c r="AA62" i="2"/>
  <c r="AC62" i="2" s="1"/>
  <c r="AD62" i="2" s="1"/>
  <c r="X62" i="2"/>
  <c r="W62" i="2"/>
  <c r="T62" i="2"/>
  <c r="S62" i="2"/>
  <c r="U62" i="2" s="1"/>
  <c r="V62" i="2" s="1"/>
  <c r="R62" i="2"/>
  <c r="P62" i="2"/>
  <c r="O62" i="2"/>
  <c r="N62" i="2"/>
  <c r="L62" i="2"/>
  <c r="K62" i="2"/>
  <c r="M62" i="2" s="1"/>
  <c r="H62" i="2"/>
  <c r="G62" i="2"/>
  <c r="I62" i="2" s="1"/>
  <c r="J62" i="2" s="1"/>
  <c r="D62" i="2"/>
  <c r="C62" i="2"/>
  <c r="E62" i="2" s="1"/>
  <c r="F62" i="2" s="1"/>
  <c r="A62" i="2"/>
  <c r="BK61" i="2"/>
  <c r="BJ61" i="2"/>
  <c r="BI61" i="2"/>
  <c r="BL61" i="2" s="1"/>
  <c r="BH61" i="2"/>
  <c r="BC61" i="2"/>
  <c r="BB61" i="2"/>
  <c r="AZ61" i="2"/>
  <c r="AY61" i="2"/>
  <c r="BA61" i="2" s="1"/>
  <c r="AX61" i="2"/>
  <c r="AV61" i="2"/>
  <c r="AU61" i="2"/>
  <c r="AW61" i="2" s="1"/>
  <c r="AR61" i="2"/>
  <c r="AQ61" i="2"/>
  <c r="AS61" i="2" s="1"/>
  <c r="AT61" i="2" s="1"/>
  <c r="AN61" i="2"/>
  <c r="AM61" i="2"/>
  <c r="AO61" i="2" s="1"/>
  <c r="AP61" i="2" s="1"/>
  <c r="AL61" i="2"/>
  <c r="AJ61" i="2"/>
  <c r="AI61" i="2"/>
  <c r="AK61" i="2" s="1"/>
  <c r="AH61" i="2"/>
  <c r="AF61" i="2"/>
  <c r="AE61" i="2"/>
  <c r="AG61" i="2" s="1"/>
  <c r="AB61" i="2"/>
  <c r="AA61" i="2"/>
  <c r="AC61" i="2" s="1"/>
  <c r="AD61" i="2" s="1"/>
  <c r="X61" i="2"/>
  <c r="W61" i="2"/>
  <c r="Y61" i="2" s="1"/>
  <c r="Z61" i="2" s="1"/>
  <c r="V61" i="2"/>
  <c r="T61" i="2"/>
  <c r="S61" i="2"/>
  <c r="U61" i="2" s="1"/>
  <c r="R61" i="2"/>
  <c r="P61" i="2"/>
  <c r="O61" i="2"/>
  <c r="M61" i="2"/>
  <c r="N61" i="2" s="1"/>
  <c r="L61" i="2"/>
  <c r="K61" i="2"/>
  <c r="I61" i="2"/>
  <c r="J61" i="2" s="1"/>
  <c r="H61" i="2"/>
  <c r="G61" i="2"/>
  <c r="E61" i="2"/>
  <c r="F61" i="2" s="1"/>
  <c r="D61" i="2"/>
  <c r="C61" i="2"/>
  <c r="A61" i="2"/>
  <c r="BJ60" i="2"/>
  <c r="BI60" i="2"/>
  <c r="BL60" i="2" s="1"/>
  <c r="BH60" i="2"/>
  <c r="BK60" i="2" s="1"/>
  <c r="BF60" i="2"/>
  <c r="BE60" i="2"/>
  <c r="BC60" i="2"/>
  <c r="BD60" i="2" s="1"/>
  <c r="BG60" i="2" s="1"/>
  <c r="BB60" i="2"/>
  <c r="BA60" i="2"/>
  <c r="AZ60" i="2"/>
  <c r="AY60" i="2"/>
  <c r="AW60" i="2"/>
  <c r="AX60" i="2" s="1"/>
  <c r="AV60" i="2"/>
  <c r="AU60" i="2"/>
  <c r="AS60" i="2"/>
  <c r="AT60" i="2" s="1"/>
  <c r="AR60" i="2"/>
  <c r="AQ60" i="2"/>
  <c r="AO60" i="2"/>
  <c r="AP60" i="2" s="1"/>
  <c r="AN60" i="2"/>
  <c r="AM60" i="2"/>
  <c r="AK60" i="2"/>
  <c r="AL60" i="2" s="1"/>
  <c r="AJ60" i="2"/>
  <c r="AI60" i="2"/>
  <c r="AG60" i="2"/>
  <c r="AH60" i="2" s="1"/>
  <c r="AF60" i="2"/>
  <c r="AE60" i="2"/>
  <c r="AC60" i="2"/>
  <c r="AD60" i="2" s="1"/>
  <c r="AB60" i="2"/>
  <c r="AA60" i="2"/>
  <c r="Y60" i="2"/>
  <c r="Z60" i="2" s="1"/>
  <c r="X60" i="2"/>
  <c r="W60" i="2"/>
  <c r="V60" i="2"/>
  <c r="U60" i="2"/>
  <c r="T60" i="2"/>
  <c r="S60" i="2"/>
  <c r="R60" i="2"/>
  <c r="P60" i="2"/>
  <c r="O60" i="2"/>
  <c r="L60" i="2"/>
  <c r="M60" i="2" s="1"/>
  <c r="N60" i="2" s="1"/>
  <c r="K60" i="2"/>
  <c r="H60" i="2"/>
  <c r="I60" i="2" s="1"/>
  <c r="J60" i="2" s="1"/>
  <c r="G60" i="2"/>
  <c r="E60" i="2"/>
  <c r="F60" i="2" s="1"/>
  <c r="D60" i="2"/>
  <c r="C60" i="2"/>
  <c r="A60" i="2"/>
  <c r="BH59" i="2"/>
  <c r="BE59" i="2"/>
  <c r="BD59" i="2"/>
  <c r="BG59" i="2" s="1"/>
  <c r="BC59" i="2"/>
  <c r="BF59" i="2" s="1"/>
  <c r="AZ59" i="2"/>
  <c r="BA59" i="2" s="1"/>
  <c r="BB59" i="2" s="1"/>
  <c r="AY59" i="2"/>
  <c r="AV59" i="2"/>
  <c r="AW59" i="2" s="1"/>
  <c r="AX59" i="2" s="1"/>
  <c r="AU59" i="2"/>
  <c r="AR59" i="2"/>
  <c r="AS59" i="2" s="1"/>
  <c r="AT59" i="2" s="1"/>
  <c r="AQ59" i="2"/>
  <c r="AN59" i="2"/>
  <c r="AO59" i="2" s="1"/>
  <c r="AP59" i="2" s="1"/>
  <c r="AM59" i="2"/>
  <c r="AK59" i="2"/>
  <c r="AL59" i="2" s="1"/>
  <c r="AJ59" i="2"/>
  <c r="AI59" i="2"/>
  <c r="AF59" i="2"/>
  <c r="AG59" i="2" s="1"/>
  <c r="AH59" i="2" s="1"/>
  <c r="AE59" i="2"/>
  <c r="AC59" i="2"/>
  <c r="AD59" i="2" s="1"/>
  <c r="AB59" i="2"/>
  <c r="AA59" i="2"/>
  <c r="X59" i="2"/>
  <c r="Y59" i="2" s="1"/>
  <c r="Z59" i="2" s="1"/>
  <c r="W59" i="2"/>
  <c r="T59" i="2"/>
  <c r="U59" i="2" s="1"/>
  <c r="V59" i="2" s="1"/>
  <c r="S59" i="2"/>
  <c r="R59" i="2"/>
  <c r="P59" i="2"/>
  <c r="O59" i="2"/>
  <c r="L59" i="2"/>
  <c r="K59" i="2"/>
  <c r="H59" i="2"/>
  <c r="G59" i="2"/>
  <c r="I59" i="2" s="1"/>
  <c r="J59" i="2" s="1"/>
  <c r="D59" i="2"/>
  <c r="C59" i="2"/>
  <c r="A59" i="2"/>
  <c r="BK58" i="2"/>
  <c r="BH58" i="2"/>
  <c r="BC58" i="2"/>
  <c r="AZ58" i="2"/>
  <c r="AY58" i="2"/>
  <c r="BA58" i="2" s="1"/>
  <c r="BB58" i="2" s="1"/>
  <c r="AV58" i="2"/>
  <c r="AU58" i="2"/>
  <c r="AW58" i="2" s="1"/>
  <c r="AX58" i="2" s="1"/>
  <c r="AR58" i="2"/>
  <c r="AQ58" i="2"/>
  <c r="AN58" i="2"/>
  <c r="AM58" i="2"/>
  <c r="AO58" i="2" s="1"/>
  <c r="AP58" i="2" s="1"/>
  <c r="AJ58" i="2"/>
  <c r="AI58" i="2"/>
  <c r="AK58" i="2" s="1"/>
  <c r="AL58" i="2" s="1"/>
  <c r="AF58" i="2"/>
  <c r="AE58" i="2"/>
  <c r="AG58" i="2" s="1"/>
  <c r="AH58" i="2" s="1"/>
  <c r="AB58" i="2"/>
  <c r="AA58" i="2"/>
  <c r="X58" i="2"/>
  <c r="W58" i="2"/>
  <c r="Y58" i="2" s="1"/>
  <c r="Z58" i="2" s="1"/>
  <c r="T58" i="2"/>
  <c r="S58" i="2"/>
  <c r="U58" i="2" s="1"/>
  <c r="V58" i="2" s="1"/>
  <c r="R58" i="2"/>
  <c r="P58" i="2"/>
  <c r="O58" i="2"/>
  <c r="N58" i="2"/>
  <c r="L58" i="2"/>
  <c r="K58" i="2"/>
  <c r="M58" i="2" s="1"/>
  <c r="J58" i="2"/>
  <c r="H58" i="2"/>
  <c r="G58" i="2"/>
  <c r="I58" i="2" s="1"/>
  <c r="D58" i="2"/>
  <c r="C58" i="2"/>
  <c r="E58" i="2" s="1"/>
  <c r="F58" i="2" s="1"/>
  <c r="A58" i="2"/>
  <c r="BK57" i="2"/>
  <c r="BJ57" i="2"/>
  <c r="BH57" i="2"/>
  <c r="BI57" i="2" s="1"/>
  <c r="BF57" i="2"/>
  <c r="BC57" i="2"/>
  <c r="BE57" i="2" s="1"/>
  <c r="AZ57" i="2"/>
  <c r="AY57" i="2"/>
  <c r="BA57" i="2" s="1"/>
  <c r="BB57" i="2" s="1"/>
  <c r="AX57" i="2"/>
  <c r="AV57" i="2"/>
  <c r="AU57" i="2"/>
  <c r="AW57" i="2" s="1"/>
  <c r="AT57" i="2"/>
  <c r="AR57" i="2"/>
  <c r="AQ57" i="2"/>
  <c r="AS57" i="2" s="1"/>
  <c r="AN57" i="2"/>
  <c r="AM57" i="2"/>
  <c r="AO57" i="2" s="1"/>
  <c r="AP57" i="2" s="1"/>
  <c r="AJ57" i="2"/>
  <c r="AI57" i="2"/>
  <c r="AK57" i="2" s="1"/>
  <c r="AL57" i="2" s="1"/>
  <c r="AH57" i="2"/>
  <c r="AF57" i="2"/>
  <c r="AE57" i="2"/>
  <c r="AG57" i="2" s="1"/>
  <c r="AD57" i="2"/>
  <c r="AB57" i="2"/>
  <c r="AA57" i="2"/>
  <c r="AC57" i="2" s="1"/>
  <c r="X57" i="2"/>
  <c r="W57" i="2"/>
  <c r="Y57" i="2" s="1"/>
  <c r="Z57" i="2" s="1"/>
  <c r="T57" i="2"/>
  <c r="S57" i="2"/>
  <c r="U57" i="2" s="1"/>
  <c r="V57" i="2" s="1"/>
  <c r="R57" i="2"/>
  <c r="P57" i="2"/>
  <c r="O57" i="2"/>
  <c r="N57" i="2"/>
  <c r="M57" i="2"/>
  <c r="L57" i="2"/>
  <c r="K57" i="2"/>
  <c r="I57" i="2"/>
  <c r="J57" i="2" s="1"/>
  <c r="H57" i="2"/>
  <c r="G57" i="2"/>
  <c r="E57" i="2"/>
  <c r="F57" i="2" s="1"/>
  <c r="D57" i="2"/>
  <c r="C57" i="2"/>
  <c r="A57" i="2"/>
  <c r="BJ56" i="2"/>
  <c r="BI56" i="2"/>
  <c r="BH56" i="2"/>
  <c r="BK56" i="2" s="1"/>
  <c r="BF56" i="2"/>
  <c r="BE56" i="2"/>
  <c r="BD56" i="2"/>
  <c r="BC56" i="2"/>
  <c r="BB56" i="2"/>
  <c r="BA56" i="2"/>
  <c r="AZ56" i="2"/>
  <c r="AY56" i="2"/>
  <c r="AX56" i="2"/>
  <c r="AW56" i="2"/>
  <c r="AV56" i="2"/>
  <c r="AU56" i="2"/>
  <c r="AT56" i="2"/>
  <c r="AS56" i="2"/>
  <c r="AR56" i="2"/>
  <c r="AQ56" i="2"/>
  <c r="AP56" i="2"/>
  <c r="AO56" i="2"/>
  <c r="AN56" i="2"/>
  <c r="AM56" i="2"/>
  <c r="AL56" i="2"/>
  <c r="AK56" i="2"/>
  <c r="AJ56" i="2"/>
  <c r="AI56" i="2"/>
  <c r="AH56" i="2"/>
  <c r="AG56" i="2"/>
  <c r="AF56" i="2"/>
  <c r="AE56" i="2"/>
  <c r="AD56" i="2"/>
  <c r="AC56" i="2"/>
  <c r="AB56" i="2"/>
  <c r="AA56" i="2"/>
  <c r="X56" i="2"/>
  <c r="Y56" i="2" s="1"/>
  <c r="Z56" i="2" s="1"/>
  <c r="W56" i="2"/>
  <c r="V56" i="2"/>
  <c r="U56" i="2"/>
  <c r="T56" i="2"/>
  <c r="S56" i="2"/>
  <c r="R56" i="2"/>
  <c r="P56" i="2"/>
  <c r="O56" i="2"/>
  <c r="L56" i="2"/>
  <c r="M56" i="2" s="1"/>
  <c r="N56" i="2" s="1"/>
  <c r="K56" i="2"/>
  <c r="H56" i="2"/>
  <c r="G56" i="2"/>
  <c r="I56" i="2" s="1"/>
  <c r="J56" i="2" s="1"/>
  <c r="D56" i="2"/>
  <c r="E56" i="2" s="1"/>
  <c r="F56" i="2" s="1"/>
  <c r="C56" i="2"/>
  <c r="A56" i="2"/>
  <c r="BI55" i="2"/>
  <c r="BH55" i="2"/>
  <c r="BC55" i="2"/>
  <c r="BA55" i="2"/>
  <c r="BB55" i="2" s="1"/>
  <c r="AZ55" i="2"/>
  <c r="AY55" i="2"/>
  <c r="AV55" i="2"/>
  <c r="AU55" i="2"/>
  <c r="AW55" i="2" s="1"/>
  <c r="AX55" i="2" s="1"/>
  <c r="AS55" i="2"/>
  <c r="AT55" i="2" s="1"/>
  <c r="AR55" i="2"/>
  <c r="AQ55" i="2"/>
  <c r="AP55" i="2"/>
  <c r="AO55" i="2"/>
  <c r="AN55" i="2"/>
  <c r="AM55" i="2"/>
  <c r="AJ55" i="2"/>
  <c r="AK55" i="2" s="1"/>
  <c r="AL55" i="2" s="1"/>
  <c r="AI55" i="2"/>
  <c r="AF55" i="2"/>
  <c r="AG55" i="2" s="1"/>
  <c r="AH55" i="2" s="1"/>
  <c r="AE55" i="2"/>
  <c r="AB55" i="2"/>
  <c r="AC55" i="2" s="1"/>
  <c r="AD55" i="2" s="1"/>
  <c r="AA55" i="2"/>
  <c r="X55" i="2"/>
  <c r="W55" i="2"/>
  <c r="Y55" i="2" s="1"/>
  <c r="Z55" i="2" s="1"/>
  <c r="T55" i="2"/>
  <c r="U55" i="2" s="1"/>
  <c r="V55" i="2" s="1"/>
  <c r="S55" i="2"/>
  <c r="R55" i="2"/>
  <c r="P55" i="2"/>
  <c r="O55" i="2"/>
  <c r="L55" i="2"/>
  <c r="K55" i="2"/>
  <c r="H55" i="2"/>
  <c r="G55" i="2"/>
  <c r="I55" i="2" s="1"/>
  <c r="J55" i="2" s="1"/>
  <c r="D55" i="2"/>
  <c r="C55" i="2"/>
  <c r="E55" i="2" s="1"/>
  <c r="F55" i="2" s="1"/>
  <c r="A55" i="2"/>
  <c r="BH54" i="2"/>
  <c r="BC54" i="2"/>
  <c r="AZ54" i="2"/>
  <c r="AY54" i="2"/>
  <c r="BA54" i="2" s="1"/>
  <c r="BB54" i="2" s="1"/>
  <c r="AW54" i="2"/>
  <c r="AX54" i="2" s="1"/>
  <c r="AV54" i="2"/>
  <c r="AU54" i="2"/>
  <c r="AR54" i="2"/>
  <c r="AQ54" i="2"/>
  <c r="AN54" i="2"/>
  <c r="AM54" i="2"/>
  <c r="AO54" i="2" s="1"/>
  <c r="AP54" i="2" s="1"/>
  <c r="AJ54" i="2"/>
  <c r="AI54" i="2"/>
  <c r="AK54" i="2" s="1"/>
  <c r="AL54" i="2" s="1"/>
  <c r="AG54" i="2"/>
  <c r="AH54" i="2" s="1"/>
  <c r="AF54" i="2"/>
  <c r="AE54" i="2"/>
  <c r="AB54" i="2"/>
  <c r="AA54" i="2"/>
  <c r="X54" i="2"/>
  <c r="W54" i="2"/>
  <c r="Y54" i="2" s="1"/>
  <c r="Z54" i="2" s="1"/>
  <c r="T54" i="2"/>
  <c r="S54" i="2"/>
  <c r="U54" i="2" s="1"/>
  <c r="V54" i="2" s="1"/>
  <c r="R54" i="2"/>
  <c r="P54" i="2"/>
  <c r="O54" i="2"/>
  <c r="N54" i="2"/>
  <c r="M54" i="2"/>
  <c r="L54" i="2"/>
  <c r="K54" i="2"/>
  <c r="H54" i="2"/>
  <c r="G54" i="2"/>
  <c r="E54" i="2"/>
  <c r="F54" i="2" s="1"/>
  <c r="D54" i="2"/>
  <c r="C54" i="2"/>
  <c r="A54" i="2"/>
  <c r="BL53" i="2"/>
  <c r="BK53" i="2"/>
  <c r="BJ53" i="2"/>
  <c r="BI53" i="2"/>
  <c r="BH53" i="2"/>
  <c r="BC53" i="2"/>
  <c r="AZ53" i="2"/>
  <c r="AY53" i="2"/>
  <c r="BA53" i="2" s="1"/>
  <c r="BB53" i="2" s="1"/>
  <c r="AV53" i="2"/>
  <c r="AU53" i="2"/>
  <c r="AW53" i="2" s="1"/>
  <c r="AX53" i="2" s="1"/>
  <c r="AR53" i="2"/>
  <c r="AQ53" i="2"/>
  <c r="AS53" i="2" s="1"/>
  <c r="AT53" i="2" s="1"/>
  <c r="AP53" i="2"/>
  <c r="AN53" i="2"/>
  <c r="AM53" i="2"/>
  <c r="AO53" i="2" s="1"/>
  <c r="AK53" i="2"/>
  <c r="AL53" i="2" s="1"/>
  <c r="AJ53" i="2"/>
  <c r="AI53" i="2"/>
  <c r="AF53" i="2"/>
  <c r="AE53" i="2"/>
  <c r="AC53" i="2"/>
  <c r="AD53" i="2" s="1"/>
  <c r="AB53" i="2"/>
  <c r="AA53" i="2"/>
  <c r="Y53" i="2"/>
  <c r="Z53" i="2" s="1"/>
  <c r="X53" i="2"/>
  <c r="W53" i="2"/>
  <c r="U53" i="2"/>
  <c r="V53" i="2" s="1"/>
  <c r="T53" i="2"/>
  <c r="S53" i="2"/>
  <c r="R53" i="2"/>
  <c r="P53" i="2"/>
  <c r="O53" i="2"/>
  <c r="L53" i="2"/>
  <c r="M53" i="2" s="1"/>
  <c r="N53" i="2" s="1"/>
  <c r="K53" i="2"/>
  <c r="H53" i="2"/>
  <c r="G53" i="2"/>
  <c r="I53" i="2" s="1"/>
  <c r="J53" i="2" s="1"/>
  <c r="D53" i="2"/>
  <c r="E53" i="2" s="1"/>
  <c r="F53" i="2" s="1"/>
  <c r="C53" i="2"/>
  <c r="A53" i="2"/>
  <c r="BK52" i="2"/>
  <c r="BH52" i="2"/>
  <c r="BJ52" i="2" s="1"/>
  <c r="BC52" i="2"/>
  <c r="AZ52" i="2"/>
  <c r="AY52" i="2"/>
  <c r="BA52" i="2" s="1"/>
  <c r="BB52" i="2" s="1"/>
  <c r="AX52" i="2"/>
  <c r="AV52" i="2"/>
  <c r="AU52" i="2"/>
  <c r="AW52" i="2" s="1"/>
  <c r="AT52" i="2"/>
  <c r="AR52" i="2"/>
  <c r="AQ52" i="2"/>
  <c r="AS52" i="2" s="1"/>
  <c r="AN52" i="2"/>
  <c r="AM52" i="2"/>
  <c r="AO52" i="2" s="1"/>
  <c r="AP52" i="2" s="1"/>
  <c r="AJ52" i="2"/>
  <c r="AI52" i="2"/>
  <c r="AK52" i="2" s="1"/>
  <c r="AL52" i="2" s="1"/>
  <c r="AH52" i="2"/>
  <c r="AF52" i="2"/>
  <c r="AE52" i="2"/>
  <c r="AG52" i="2" s="1"/>
  <c r="AD52" i="2"/>
  <c r="AB52" i="2"/>
  <c r="AA52" i="2"/>
  <c r="AC52" i="2" s="1"/>
  <c r="X52" i="2"/>
  <c r="W52" i="2"/>
  <c r="Y52" i="2" s="1"/>
  <c r="Z52" i="2" s="1"/>
  <c r="T52" i="2"/>
  <c r="S52" i="2"/>
  <c r="U52" i="2" s="1"/>
  <c r="V52" i="2" s="1"/>
  <c r="R52" i="2"/>
  <c r="P52" i="2"/>
  <c r="O52" i="2"/>
  <c r="M52" i="2"/>
  <c r="N52" i="2" s="1"/>
  <c r="L52" i="2"/>
  <c r="K52" i="2"/>
  <c r="I52" i="2"/>
  <c r="J52" i="2" s="1"/>
  <c r="H52" i="2"/>
  <c r="G52" i="2"/>
  <c r="E52" i="2"/>
  <c r="F52" i="2" s="1"/>
  <c r="D52" i="2"/>
  <c r="C52" i="2"/>
  <c r="A52" i="2"/>
  <c r="BK51" i="2"/>
  <c r="BJ51" i="2"/>
  <c r="BI51" i="2"/>
  <c r="BH51" i="2"/>
  <c r="BF51" i="2"/>
  <c r="BE51" i="2"/>
  <c r="BD51" i="2"/>
  <c r="BC51" i="2"/>
  <c r="BA51" i="2"/>
  <c r="BB51" i="2" s="1"/>
  <c r="AZ51" i="2"/>
  <c r="AY51" i="2"/>
  <c r="AW51" i="2"/>
  <c r="AX51" i="2" s="1"/>
  <c r="AV51" i="2"/>
  <c r="AU51" i="2"/>
  <c r="AS51" i="2"/>
  <c r="AT51" i="2" s="1"/>
  <c r="AR51" i="2"/>
  <c r="AQ51" i="2"/>
  <c r="AO51" i="2"/>
  <c r="AP51" i="2" s="1"/>
  <c r="AN51" i="2"/>
  <c r="AM51" i="2"/>
  <c r="AL51" i="2"/>
  <c r="AK51" i="2"/>
  <c r="AJ51" i="2"/>
  <c r="AI51" i="2"/>
  <c r="AG51" i="2"/>
  <c r="AH51" i="2" s="1"/>
  <c r="AF51" i="2"/>
  <c r="AE51" i="2"/>
  <c r="AD51" i="2"/>
  <c r="AC51" i="2"/>
  <c r="AB51" i="2"/>
  <c r="AA51" i="2"/>
  <c r="Y51" i="2"/>
  <c r="Z51" i="2" s="1"/>
  <c r="X51" i="2"/>
  <c r="W51" i="2"/>
  <c r="U51" i="2"/>
  <c r="V51" i="2" s="1"/>
  <c r="T51" i="2"/>
  <c r="S51" i="2"/>
  <c r="R51" i="2"/>
  <c r="P51" i="2"/>
  <c r="O51" i="2"/>
  <c r="L51" i="2"/>
  <c r="M51" i="2" s="1"/>
  <c r="N51" i="2" s="1"/>
  <c r="K51" i="2"/>
  <c r="H51" i="2"/>
  <c r="I51" i="2" s="1"/>
  <c r="J51" i="2" s="1"/>
  <c r="G51" i="2"/>
  <c r="E51" i="2"/>
  <c r="F51" i="2" s="1"/>
  <c r="D51" i="2"/>
  <c r="C51" i="2"/>
  <c r="A51" i="2"/>
  <c r="BI50" i="2"/>
  <c r="BH50" i="2"/>
  <c r="BE50" i="2"/>
  <c r="BD50" i="2"/>
  <c r="BC50" i="2"/>
  <c r="BF50" i="2" s="1"/>
  <c r="BA50" i="2"/>
  <c r="BB50" i="2" s="1"/>
  <c r="AZ50" i="2"/>
  <c r="AY50" i="2"/>
  <c r="AV50" i="2"/>
  <c r="AW50" i="2" s="1"/>
  <c r="AX50" i="2" s="1"/>
  <c r="AU50" i="2"/>
  <c r="AR50" i="2"/>
  <c r="AS50" i="2" s="1"/>
  <c r="AT50" i="2" s="1"/>
  <c r="AQ50" i="2"/>
  <c r="AN50" i="2"/>
  <c r="AO50" i="2" s="1"/>
  <c r="AP50" i="2" s="1"/>
  <c r="AM50" i="2"/>
  <c r="AJ50" i="2"/>
  <c r="AK50" i="2" s="1"/>
  <c r="AL50" i="2" s="1"/>
  <c r="AI50" i="2"/>
  <c r="AF50" i="2"/>
  <c r="AG50" i="2" s="1"/>
  <c r="AH50" i="2" s="1"/>
  <c r="AE50" i="2"/>
  <c r="AC50" i="2"/>
  <c r="AD50" i="2" s="1"/>
  <c r="AB50" i="2"/>
  <c r="AA50" i="2"/>
  <c r="X50" i="2"/>
  <c r="Y50" i="2" s="1"/>
  <c r="Z50" i="2" s="1"/>
  <c r="W50" i="2"/>
  <c r="U50" i="2"/>
  <c r="V50" i="2" s="1"/>
  <c r="T50" i="2"/>
  <c r="S50" i="2"/>
  <c r="R50" i="2"/>
  <c r="P50" i="2"/>
  <c r="O50" i="2"/>
  <c r="L50" i="2"/>
  <c r="K50" i="2"/>
  <c r="M50" i="2" s="1"/>
  <c r="N50" i="2" s="1"/>
  <c r="H50" i="2"/>
  <c r="G50" i="2"/>
  <c r="I50" i="2" s="1"/>
  <c r="J50" i="2" s="1"/>
  <c r="D50" i="2"/>
  <c r="C50" i="2"/>
  <c r="E50" i="2" s="1"/>
  <c r="F50" i="2" s="1"/>
  <c r="A50" i="2"/>
  <c r="BH49" i="2"/>
  <c r="BC49" i="2"/>
  <c r="AZ49" i="2"/>
  <c r="AY49" i="2"/>
  <c r="BA49" i="2" s="1"/>
  <c r="BB49" i="2" s="1"/>
  <c r="AV49" i="2"/>
  <c r="AU49" i="2"/>
  <c r="AW49" i="2" s="1"/>
  <c r="AX49" i="2" s="1"/>
  <c r="AR49" i="2"/>
  <c r="AQ49" i="2"/>
  <c r="AS49" i="2" s="1"/>
  <c r="AT49" i="2" s="1"/>
  <c r="AN49" i="2"/>
  <c r="AM49" i="2"/>
  <c r="AO49" i="2" s="1"/>
  <c r="AP49" i="2" s="1"/>
  <c r="AJ49" i="2"/>
  <c r="AI49" i="2"/>
  <c r="AK49" i="2" s="1"/>
  <c r="AL49" i="2" s="1"/>
  <c r="AF49" i="2"/>
  <c r="AE49" i="2"/>
  <c r="AG49" i="2" s="1"/>
  <c r="AH49" i="2" s="1"/>
  <c r="AB49" i="2"/>
  <c r="AA49" i="2"/>
  <c r="AC49" i="2" s="1"/>
  <c r="AD49" i="2" s="1"/>
  <c r="X49" i="2"/>
  <c r="W49" i="2"/>
  <c r="Y49" i="2" s="1"/>
  <c r="Z49" i="2" s="1"/>
  <c r="T49" i="2"/>
  <c r="S49" i="2"/>
  <c r="U49" i="2" s="1"/>
  <c r="V49" i="2" s="1"/>
  <c r="R49" i="2"/>
  <c r="P49" i="2"/>
  <c r="O49" i="2"/>
  <c r="N49" i="2"/>
  <c r="L49" i="2"/>
  <c r="K49" i="2"/>
  <c r="M49" i="2" s="1"/>
  <c r="H49" i="2"/>
  <c r="G49" i="2"/>
  <c r="I49" i="2" s="1"/>
  <c r="J49" i="2" s="1"/>
  <c r="D49" i="2"/>
  <c r="C49" i="2"/>
  <c r="E49" i="2" s="1"/>
  <c r="F49" i="2" s="1"/>
  <c r="A49" i="2"/>
  <c r="BK48" i="2"/>
  <c r="BJ48" i="2"/>
  <c r="BI48" i="2"/>
  <c r="BH48" i="2"/>
  <c r="BF48" i="2"/>
  <c r="BC48" i="2"/>
  <c r="BE48" i="2" s="1"/>
  <c r="AZ48" i="2"/>
  <c r="AY48" i="2"/>
  <c r="BA48" i="2" s="1"/>
  <c r="BB48" i="2" s="1"/>
  <c r="AX48" i="2"/>
  <c r="AV48" i="2"/>
  <c r="AU48" i="2"/>
  <c r="AW48" i="2" s="1"/>
  <c r="AT48" i="2"/>
  <c r="AR48" i="2"/>
  <c r="AQ48" i="2"/>
  <c r="AS48" i="2" s="1"/>
  <c r="AN48" i="2"/>
  <c r="AM48" i="2"/>
  <c r="AO48" i="2" s="1"/>
  <c r="AP48" i="2" s="1"/>
  <c r="AJ48" i="2"/>
  <c r="AI48" i="2"/>
  <c r="AK48" i="2" s="1"/>
  <c r="AL48" i="2" s="1"/>
  <c r="AH48" i="2"/>
  <c r="AF48" i="2"/>
  <c r="AE48" i="2"/>
  <c r="AG48" i="2" s="1"/>
  <c r="AD48" i="2"/>
  <c r="AB48" i="2"/>
  <c r="AA48" i="2"/>
  <c r="AC48" i="2" s="1"/>
  <c r="X48" i="2"/>
  <c r="W48" i="2"/>
  <c r="Y48" i="2" s="1"/>
  <c r="Z48" i="2" s="1"/>
  <c r="T48" i="2"/>
  <c r="S48" i="2"/>
  <c r="U48" i="2" s="1"/>
  <c r="V48" i="2" s="1"/>
  <c r="R48" i="2"/>
  <c r="P48" i="2"/>
  <c r="O48" i="2"/>
  <c r="M48" i="2"/>
  <c r="N48" i="2" s="1"/>
  <c r="L48" i="2"/>
  <c r="K48" i="2"/>
  <c r="I48" i="2"/>
  <c r="J48" i="2" s="1"/>
  <c r="H48" i="2"/>
  <c r="G48" i="2"/>
  <c r="E48" i="2"/>
  <c r="F48" i="2" s="1"/>
  <c r="D48" i="2"/>
  <c r="C48" i="2"/>
  <c r="A48" i="2"/>
  <c r="BJ47" i="2"/>
  <c r="BI47" i="2"/>
  <c r="BL47" i="2" s="1"/>
  <c r="BH47" i="2"/>
  <c r="BK47" i="2" s="1"/>
  <c r="BF47" i="2"/>
  <c r="BE47" i="2"/>
  <c r="BC47" i="2"/>
  <c r="BD47" i="2" s="1"/>
  <c r="BG47" i="2" s="1"/>
  <c r="BA47" i="2"/>
  <c r="BB47" i="2" s="1"/>
  <c r="AZ47" i="2"/>
  <c r="AY47" i="2"/>
  <c r="AX47" i="2"/>
  <c r="AW47" i="2"/>
  <c r="AV47" i="2"/>
  <c r="AU47" i="2"/>
  <c r="AS47" i="2"/>
  <c r="AT47" i="2" s="1"/>
  <c r="AR47" i="2"/>
  <c r="AQ47" i="2"/>
  <c r="AP47" i="2"/>
  <c r="AO47" i="2"/>
  <c r="AN47" i="2"/>
  <c r="AM47" i="2"/>
  <c r="AK47" i="2"/>
  <c r="AL47" i="2" s="1"/>
  <c r="AJ47" i="2"/>
  <c r="AI47" i="2"/>
  <c r="AG47" i="2"/>
  <c r="AH47" i="2" s="1"/>
  <c r="AF47" i="2"/>
  <c r="AE47" i="2"/>
  <c r="AC47" i="2"/>
  <c r="AD47" i="2" s="1"/>
  <c r="AB47" i="2"/>
  <c r="AA47" i="2"/>
  <c r="Z47" i="2"/>
  <c r="Y47" i="2"/>
  <c r="X47" i="2"/>
  <c r="W47" i="2"/>
  <c r="U47" i="2"/>
  <c r="V47" i="2" s="1"/>
  <c r="T47" i="2"/>
  <c r="S47" i="2"/>
  <c r="R47" i="2"/>
  <c r="P47" i="2"/>
  <c r="O47" i="2"/>
  <c r="L47" i="2"/>
  <c r="M47" i="2" s="1"/>
  <c r="N47" i="2" s="1"/>
  <c r="K47" i="2"/>
  <c r="I47" i="2"/>
  <c r="J47" i="2" s="1"/>
  <c r="H47" i="2"/>
  <c r="G47" i="2"/>
  <c r="D47" i="2"/>
  <c r="E47" i="2" s="1"/>
  <c r="F47" i="2" s="1"/>
  <c r="C47" i="2"/>
  <c r="A47" i="2"/>
  <c r="BH46" i="2"/>
  <c r="BF46" i="2"/>
  <c r="BE46" i="2"/>
  <c r="BD46" i="2"/>
  <c r="BG46" i="2" s="1"/>
  <c r="BC46" i="2"/>
  <c r="AZ46" i="2"/>
  <c r="BA46" i="2" s="1"/>
  <c r="BB46" i="2" s="1"/>
  <c r="AY46" i="2"/>
  <c r="AV46" i="2"/>
  <c r="AW46" i="2" s="1"/>
  <c r="AX46" i="2" s="1"/>
  <c r="AU46" i="2"/>
  <c r="AR46" i="2"/>
  <c r="AS46" i="2" s="1"/>
  <c r="AT46" i="2" s="1"/>
  <c r="AQ46" i="2"/>
  <c r="AO46" i="2"/>
  <c r="AP46" i="2" s="1"/>
  <c r="AN46" i="2"/>
  <c r="AM46" i="2"/>
  <c r="AJ46" i="2"/>
  <c r="AK46" i="2" s="1"/>
  <c r="AL46" i="2" s="1"/>
  <c r="AI46" i="2"/>
  <c r="AG46" i="2"/>
  <c r="AH46" i="2" s="1"/>
  <c r="AF46" i="2"/>
  <c r="AE46" i="2"/>
  <c r="AB46" i="2"/>
  <c r="AC46" i="2" s="1"/>
  <c r="AD46" i="2" s="1"/>
  <c r="AA46" i="2"/>
  <c r="X46" i="2"/>
  <c r="Y46" i="2" s="1"/>
  <c r="Z46" i="2" s="1"/>
  <c r="W46" i="2"/>
  <c r="T46" i="2"/>
  <c r="U46" i="2" s="1"/>
  <c r="V46" i="2" s="1"/>
  <c r="S46" i="2"/>
  <c r="R46" i="2"/>
  <c r="P46" i="2"/>
  <c r="O46" i="2"/>
  <c r="L46" i="2"/>
  <c r="K46" i="2"/>
  <c r="M46" i="2" s="1"/>
  <c r="N46" i="2" s="1"/>
  <c r="H46" i="2"/>
  <c r="G46" i="2"/>
  <c r="D46" i="2"/>
  <c r="C46" i="2"/>
  <c r="E46" i="2" s="1"/>
  <c r="F46" i="2" s="1"/>
  <c r="A46" i="2"/>
  <c r="BK45" i="2"/>
  <c r="BH45" i="2"/>
  <c r="BJ45" i="2" s="1"/>
  <c r="BD45" i="2"/>
  <c r="BC45" i="2"/>
  <c r="AZ45" i="2"/>
  <c r="AY45" i="2"/>
  <c r="BA45" i="2" s="1"/>
  <c r="BB45" i="2" s="1"/>
  <c r="AV45" i="2"/>
  <c r="AU45" i="2"/>
  <c r="AR45" i="2"/>
  <c r="AQ45" i="2"/>
  <c r="AS45" i="2" s="1"/>
  <c r="AT45" i="2" s="1"/>
  <c r="AN45" i="2"/>
  <c r="AM45" i="2"/>
  <c r="AJ45" i="2"/>
  <c r="AI45" i="2"/>
  <c r="AK45" i="2" s="1"/>
  <c r="AL45" i="2" s="1"/>
  <c r="AF45" i="2"/>
  <c r="AE45" i="2"/>
  <c r="AB45" i="2"/>
  <c r="AA45" i="2"/>
  <c r="AC45" i="2" s="1"/>
  <c r="AD45" i="2" s="1"/>
  <c r="X45" i="2"/>
  <c r="W45" i="2"/>
  <c r="T45" i="2"/>
  <c r="S45" i="2"/>
  <c r="U45" i="2" s="1"/>
  <c r="V45" i="2" s="1"/>
  <c r="R45" i="2"/>
  <c r="P45" i="2"/>
  <c r="O45" i="2"/>
  <c r="N45" i="2"/>
  <c r="L45" i="2"/>
  <c r="K45" i="2"/>
  <c r="M45" i="2" s="1"/>
  <c r="J45" i="2"/>
  <c r="H45" i="2"/>
  <c r="G45" i="2"/>
  <c r="I45" i="2" s="1"/>
  <c r="D45" i="2"/>
  <c r="C45" i="2"/>
  <c r="E45" i="2" s="1"/>
  <c r="F45" i="2" s="1"/>
  <c r="A45" i="2"/>
  <c r="BK44" i="2"/>
  <c r="BJ44" i="2"/>
  <c r="BH44" i="2"/>
  <c r="BI44" i="2" s="1"/>
  <c r="BC44" i="2"/>
  <c r="BB44" i="2"/>
  <c r="AZ44" i="2"/>
  <c r="AY44" i="2"/>
  <c r="BA44" i="2" s="1"/>
  <c r="AX44" i="2"/>
  <c r="AV44" i="2"/>
  <c r="AU44" i="2"/>
  <c r="AW44" i="2" s="1"/>
  <c r="AR44" i="2"/>
  <c r="AQ44" i="2"/>
  <c r="AS44" i="2" s="1"/>
  <c r="AT44" i="2" s="1"/>
  <c r="AN44" i="2"/>
  <c r="AM44" i="2"/>
  <c r="AO44" i="2" s="1"/>
  <c r="AP44" i="2" s="1"/>
  <c r="AL44" i="2"/>
  <c r="AJ44" i="2"/>
  <c r="AI44" i="2"/>
  <c r="AK44" i="2" s="1"/>
  <c r="AH44" i="2"/>
  <c r="AF44" i="2"/>
  <c r="AE44" i="2"/>
  <c r="AG44" i="2" s="1"/>
  <c r="AB44" i="2"/>
  <c r="AA44" i="2"/>
  <c r="AC44" i="2" s="1"/>
  <c r="AD44" i="2" s="1"/>
  <c r="X44" i="2"/>
  <c r="W44" i="2"/>
  <c r="Y44" i="2" s="1"/>
  <c r="Z44" i="2" s="1"/>
  <c r="V44" i="2"/>
  <c r="T44" i="2"/>
  <c r="S44" i="2"/>
  <c r="U44" i="2" s="1"/>
  <c r="R44" i="2"/>
  <c r="P44" i="2"/>
  <c r="O44" i="2"/>
  <c r="M44" i="2"/>
  <c r="N44" i="2" s="1"/>
  <c r="L44" i="2"/>
  <c r="K44" i="2"/>
  <c r="I44" i="2"/>
  <c r="J44" i="2" s="1"/>
  <c r="H44" i="2"/>
  <c r="G44" i="2"/>
  <c r="E44" i="2"/>
  <c r="F44" i="2" s="1"/>
  <c r="D44" i="2"/>
  <c r="C44" i="2"/>
  <c r="A44" i="2"/>
  <c r="BK43" i="2"/>
  <c r="BJ43" i="2"/>
  <c r="BI43" i="2"/>
  <c r="BH43" i="2"/>
  <c r="BF43" i="2"/>
  <c r="BE43" i="2"/>
  <c r="BD43" i="2"/>
  <c r="BC43" i="2"/>
  <c r="BB43" i="2"/>
  <c r="BA43" i="2"/>
  <c r="AZ43" i="2"/>
  <c r="AY43" i="2"/>
  <c r="AX43" i="2"/>
  <c r="AW43" i="2"/>
  <c r="AV43" i="2"/>
  <c r="AU43" i="2"/>
  <c r="AT43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P43" i="2"/>
  <c r="O43" i="2"/>
  <c r="L43" i="2"/>
  <c r="M43" i="2" s="1"/>
  <c r="N43" i="2" s="1"/>
  <c r="K43" i="2"/>
  <c r="H43" i="2"/>
  <c r="I43" i="2" s="1"/>
  <c r="J43" i="2" s="1"/>
  <c r="G43" i="2"/>
  <c r="E43" i="2"/>
  <c r="F43" i="2" s="1"/>
  <c r="D43" i="2"/>
  <c r="C43" i="2"/>
  <c r="A43" i="2"/>
  <c r="BH42" i="2"/>
  <c r="BE42" i="2"/>
  <c r="BD42" i="2"/>
  <c r="BC42" i="2"/>
  <c r="BF42" i="2" s="1"/>
  <c r="AZ42" i="2"/>
  <c r="BA42" i="2" s="1"/>
  <c r="BB42" i="2" s="1"/>
  <c r="AY42" i="2"/>
  <c r="AV42" i="2"/>
  <c r="AW42" i="2" s="1"/>
  <c r="AX42" i="2" s="1"/>
  <c r="AU42" i="2"/>
  <c r="AS42" i="2"/>
  <c r="AT42" i="2" s="1"/>
  <c r="AR42" i="2"/>
  <c r="AQ42" i="2"/>
  <c r="AO42" i="2"/>
  <c r="AP42" i="2" s="1"/>
  <c r="AN42" i="2"/>
  <c r="AM42" i="2"/>
  <c r="AK42" i="2"/>
  <c r="AL42" i="2" s="1"/>
  <c r="AJ42" i="2"/>
  <c r="AI42" i="2"/>
  <c r="AF42" i="2"/>
  <c r="AG42" i="2" s="1"/>
  <c r="AH42" i="2" s="1"/>
  <c r="AE42" i="2"/>
  <c r="AC42" i="2"/>
  <c r="AD42" i="2" s="1"/>
  <c r="AB42" i="2"/>
  <c r="AA42" i="2"/>
  <c r="Y42" i="2"/>
  <c r="Z42" i="2" s="1"/>
  <c r="X42" i="2"/>
  <c r="W42" i="2"/>
  <c r="T42" i="2"/>
  <c r="U42" i="2" s="1"/>
  <c r="V42" i="2" s="1"/>
  <c r="S42" i="2"/>
  <c r="R42" i="2"/>
  <c r="P42" i="2"/>
  <c r="O42" i="2"/>
  <c r="L42" i="2"/>
  <c r="K42" i="2"/>
  <c r="H42" i="2"/>
  <c r="G42" i="2"/>
  <c r="I42" i="2" s="1"/>
  <c r="J42" i="2" s="1"/>
  <c r="D42" i="2"/>
  <c r="C42" i="2"/>
  <c r="A42" i="2"/>
  <c r="BK41" i="2"/>
  <c r="BH41" i="2"/>
  <c r="BD41" i="2"/>
  <c r="BC41" i="2"/>
  <c r="AZ41" i="2"/>
  <c r="AY41" i="2"/>
  <c r="BA41" i="2" s="1"/>
  <c r="BB41" i="2" s="1"/>
  <c r="AV41" i="2"/>
  <c r="AU41" i="2"/>
  <c r="AR41" i="2"/>
  <c r="AQ41" i="2"/>
  <c r="AS41" i="2" s="1"/>
  <c r="AT41" i="2" s="1"/>
  <c r="AN41" i="2"/>
  <c r="AM41" i="2"/>
  <c r="AJ41" i="2"/>
  <c r="AI41" i="2"/>
  <c r="AK41" i="2" s="1"/>
  <c r="AL41" i="2" s="1"/>
  <c r="AF41" i="2"/>
  <c r="AE41" i="2"/>
  <c r="AB41" i="2"/>
  <c r="AA41" i="2"/>
  <c r="AC41" i="2" s="1"/>
  <c r="AD41" i="2" s="1"/>
  <c r="X41" i="2"/>
  <c r="W41" i="2"/>
  <c r="T41" i="2"/>
  <c r="S41" i="2"/>
  <c r="U41" i="2" s="1"/>
  <c r="V41" i="2" s="1"/>
  <c r="R41" i="2"/>
  <c r="P41" i="2"/>
  <c r="O41" i="2"/>
  <c r="N41" i="2"/>
  <c r="L41" i="2"/>
  <c r="K41" i="2"/>
  <c r="M41" i="2" s="1"/>
  <c r="H41" i="2"/>
  <c r="G41" i="2"/>
  <c r="I41" i="2" s="1"/>
  <c r="J41" i="2" s="1"/>
  <c r="D41" i="2"/>
  <c r="C41" i="2"/>
  <c r="E41" i="2" s="1"/>
  <c r="F41" i="2" s="1"/>
  <c r="A41" i="2"/>
  <c r="BK40" i="2"/>
  <c r="BJ40" i="2"/>
  <c r="BI40" i="2"/>
  <c r="BL40" i="2" s="1"/>
  <c r="BH40" i="2"/>
  <c r="BC40" i="2"/>
  <c r="AZ40" i="2"/>
  <c r="AY40" i="2"/>
  <c r="BA40" i="2" s="1"/>
  <c r="BB40" i="2" s="1"/>
  <c r="AX40" i="2"/>
  <c r="AV40" i="2"/>
  <c r="AU40" i="2"/>
  <c r="AW40" i="2" s="1"/>
  <c r="AT40" i="2"/>
  <c r="AR40" i="2"/>
  <c r="AQ40" i="2"/>
  <c r="AS40" i="2" s="1"/>
  <c r="AN40" i="2"/>
  <c r="AM40" i="2"/>
  <c r="AO40" i="2" s="1"/>
  <c r="AP40" i="2" s="1"/>
  <c r="AJ40" i="2"/>
  <c r="AI40" i="2"/>
  <c r="AK40" i="2" s="1"/>
  <c r="AL40" i="2" s="1"/>
  <c r="AH40" i="2"/>
  <c r="AF40" i="2"/>
  <c r="AE40" i="2"/>
  <c r="AG40" i="2" s="1"/>
  <c r="AD40" i="2"/>
  <c r="AB40" i="2"/>
  <c r="AA40" i="2"/>
  <c r="AC40" i="2" s="1"/>
  <c r="X40" i="2"/>
  <c r="W40" i="2"/>
  <c r="Y40" i="2" s="1"/>
  <c r="Z40" i="2" s="1"/>
  <c r="T40" i="2"/>
  <c r="S40" i="2"/>
  <c r="U40" i="2" s="1"/>
  <c r="V40" i="2" s="1"/>
  <c r="R40" i="2"/>
  <c r="P40" i="2"/>
  <c r="O40" i="2"/>
  <c r="M40" i="2"/>
  <c r="N40" i="2" s="1"/>
  <c r="L40" i="2"/>
  <c r="K40" i="2"/>
  <c r="I40" i="2"/>
  <c r="J40" i="2" s="1"/>
  <c r="H40" i="2"/>
  <c r="G40" i="2"/>
  <c r="E40" i="2"/>
  <c r="F40" i="2" s="1"/>
  <c r="D40" i="2"/>
  <c r="C40" i="2"/>
  <c r="A40" i="2"/>
  <c r="BJ39" i="2"/>
  <c r="BI39" i="2"/>
  <c r="BH39" i="2"/>
  <c r="BK39" i="2" s="1"/>
  <c r="BF39" i="2"/>
  <c r="BE39" i="2"/>
  <c r="BC39" i="2"/>
  <c r="BD39" i="2" s="1"/>
  <c r="BA39" i="2"/>
  <c r="BB39" i="2" s="1"/>
  <c r="AZ39" i="2"/>
  <c r="AY39" i="2"/>
  <c r="AW39" i="2"/>
  <c r="AX39" i="2" s="1"/>
  <c r="AV39" i="2"/>
  <c r="AU39" i="2"/>
  <c r="AT39" i="2"/>
  <c r="AS39" i="2"/>
  <c r="AR39" i="2"/>
  <c r="AQ39" i="2"/>
  <c r="AO39" i="2"/>
  <c r="AP39" i="2" s="1"/>
  <c r="AN39" i="2"/>
  <c r="AM39" i="2"/>
  <c r="AL39" i="2"/>
  <c r="AK39" i="2"/>
  <c r="AJ39" i="2"/>
  <c r="AI39" i="2"/>
  <c r="AG39" i="2"/>
  <c r="AH39" i="2" s="1"/>
  <c r="AF39" i="2"/>
  <c r="AE39" i="2"/>
  <c r="AC39" i="2"/>
  <c r="AD39" i="2" s="1"/>
  <c r="AB39" i="2"/>
  <c r="AA39" i="2"/>
  <c r="Y39" i="2"/>
  <c r="Z39" i="2" s="1"/>
  <c r="X39" i="2"/>
  <c r="W39" i="2"/>
  <c r="V39" i="2"/>
  <c r="U39" i="2"/>
  <c r="T39" i="2"/>
  <c r="S39" i="2"/>
  <c r="R39" i="2"/>
  <c r="P39" i="2"/>
  <c r="O39" i="2"/>
  <c r="L39" i="2"/>
  <c r="M39" i="2" s="1"/>
  <c r="N39" i="2" s="1"/>
  <c r="K39" i="2"/>
  <c r="I39" i="2"/>
  <c r="J39" i="2" s="1"/>
  <c r="H39" i="2"/>
  <c r="G39" i="2"/>
  <c r="E39" i="2"/>
  <c r="F39" i="2" s="1"/>
  <c r="D39" i="2"/>
  <c r="C39" i="2"/>
  <c r="A39" i="2"/>
  <c r="BI38" i="2"/>
  <c r="BH38" i="2"/>
  <c r="BF38" i="2"/>
  <c r="BE38" i="2"/>
  <c r="BD38" i="2"/>
  <c r="BC38" i="2"/>
  <c r="BA38" i="2"/>
  <c r="BB38" i="2" s="1"/>
  <c r="AZ38" i="2"/>
  <c r="AY38" i="2"/>
  <c r="AV38" i="2"/>
  <c r="AW38" i="2" s="1"/>
  <c r="AX38" i="2" s="1"/>
  <c r="AU38" i="2"/>
  <c r="AS38" i="2"/>
  <c r="AT38" i="2" s="1"/>
  <c r="AR38" i="2"/>
  <c r="AQ38" i="2"/>
  <c r="AO38" i="2"/>
  <c r="AP38" i="2" s="1"/>
  <c r="AN38" i="2"/>
  <c r="AM38" i="2"/>
  <c r="AJ38" i="2"/>
  <c r="AK38" i="2" s="1"/>
  <c r="AL38" i="2" s="1"/>
  <c r="AI38" i="2"/>
  <c r="AF38" i="2"/>
  <c r="AG38" i="2" s="1"/>
  <c r="AH38" i="2" s="1"/>
  <c r="AE38" i="2"/>
  <c r="AC38" i="2"/>
  <c r="AD38" i="2" s="1"/>
  <c r="AB38" i="2"/>
  <c r="AA38" i="2"/>
  <c r="Y38" i="2"/>
  <c r="Z38" i="2" s="1"/>
  <c r="X38" i="2"/>
  <c r="W38" i="2"/>
  <c r="T38" i="2"/>
  <c r="U38" i="2" s="1"/>
  <c r="V38" i="2" s="1"/>
  <c r="S38" i="2"/>
  <c r="R38" i="2"/>
  <c r="P38" i="2"/>
  <c r="O38" i="2"/>
  <c r="L38" i="2"/>
  <c r="K38" i="2"/>
  <c r="H38" i="2"/>
  <c r="G38" i="2"/>
  <c r="D38" i="2"/>
  <c r="C38" i="2"/>
  <c r="E38" i="2" s="1"/>
  <c r="F38" i="2" s="1"/>
  <c r="A38" i="2"/>
  <c r="BK37" i="2"/>
  <c r="BH37" i="2"/>
  <c r="BC37" i="2"/>
  <c r="BE37" i="2" s="1"/>
  <c r="AZ37" i="2"/>
  <c r="AY37" i="2"/>
  <c r="AV37" i="2"/>
  <c r="AU37" i="2"/>
  <c r="AR37" i="2"/>
  <c r="AQ37" i="2"/>
  <c r="AS37" i="2" s="1"/>
  <c r="AT37" i="2" s="1"/>
  <c r="AN37" i="2"/>
  <c r="AM37" i="2"/>
  <c r="AJ37" i="2"/>
  <c r="AI37" i="2"/>
  <c r="AK37" i="2" s="1"/>
  <c r="AL37" i="2" s="1"/>
  <c r="AF37" i="2"/>
  <c r="AE37" i="2"/>
  <c r="AG37" i="2" s="1"/>
  <c r="AH37" i="2" s="1"/>
  <c r="AB37" i="2"/>
  <c r="AA37" i="2"/>
  <c r="X37" i="2"/>
  <c r="W37" i="2"/>
  <c r="Y37" i="2" s="1"/>
  <c r="Z37" i="2" s="1"/>
  <c r="T37" i="2"/>
  <c r="S37" i="2"/>
  <c r="R37" i="2"/>
  <c r="P37" i="2"/>
  <c r="O37" i="2"/>
  <c r="L37" i="2"/>
  <c r="K37" i="2"/>
  <c r="M37" i="2" s="1"/>
  <c r="N37" i="2" s="1"/>
  <c r="H37" i="2"/>
  <c r="G37" i="2"/>
  <c r="I37" i="2" s="1"/>
  <c r="J37" i="2" s="1"/>
  <c r="D37" i="2"/>
  <c r="C37" i="2"/>
  <c r="E37" i="2" s="1"/>
  <c r="F37" i="2" s="1"/>
  <c r="A37" i="2"/>
  <c r="BK36" i="2"/>
  <c r="BJ36" i="2"/>
  <c r="BH36" i="2"/>
  <c r="BI36" i="2" s="1"/>
  <c r="BL36" i="2" s="1"/>
  <c r="BF36" i="2"/>
  <c r="BE36" i="2"/>
  <c r="BD36" i="2"/>
  <c r="BC36" i="2"/>
  <c r="BB36" i="2"/>
  <c r="AZ36" i="2"/>
  <c r="AY36" i="2"/>
  <c r="BA36" i="2" s="1"/>
  <c r="AV36" i="2"/>
  <c r="AW36" i="2" s="1"/>
  <c r="AX36" i="2" s="1"/>
  <c r="AU36" i="2"/>
  <c r="AR36" i="2"/>
  <c r="AQ36" i="2"/>
  <c r="AS36" i="2" s="1"/>
  <c r="AT36" i="2" s="1"/>
  <c r="AN36" i="2"/>
  <c r="AM36" i="2"/>
  <c r="AJ36" i="2"/>
  <c r="AI36" i="2"/>
  <c r="AK36" i="2" s="1"/>
  <c r="AL36" i="2" s="1"/>
  <c r="AF36" i="2"/>
  <c r="AE36" i="2"/>
  <c r="AG36" i="2" s="1"/>
  <c r="AH36" i="2" s="1"/>
  <c r="AD36" i="2"/>
  <c r="AB36" i="2"/>
  <c r="AA36" i="2"/>
  <c r="AC36" i="2" s="1"/>
  <c r="Y36" i="2"/>
  <c r="Z36" i="2" s="1"/>
  <c r="X36" i="2"/>
  <c r="W36" i="2"/>
  <c r="V36" i="2"/>
  <c r="T36" i="2"/>
  <c r="S36" i="2"/>
  <c r="U36" i="2" s="1"/>
  <c r="P36" i="2"/>
  <c r="Q36" i="2" s="1"/>
  <c r="R36" i="2" s="1"/>
  <c r="O36" i="2"/>
  <c r="L36" i="2"/>
  <c r="K36" i="2"/>
  <c r="M36" i="2" s="1"/>
  <c r="N36" i="2" s="1"/>
  <c r="H36" i="2"/>
  <c r="G36" i="2"/>
  <c r="I36" i="2" s="1"/>
  <c r="J36" i="2" s="1"/>
  <c r="D36" i="2"/>
  <c r="C36" i="2"/>
  <c r="E36" i="2" s="1"/>
  <c r="F36" i="2" s="1"/>
  <c r="A36" i="2"/>
  <c r="BK35" i="2"/>
  <c r="BJ35" i="2"/>
  <c r="BH35" i="2"/>
  <c r="BI35" i="2" s="1"/>
  <c r="BL35" i="2" s="1"/>
  <c r="BF35" i="2"/>
  <c r="BE35" i="2"/>
  <c r="BD35" i="2"/>
  <c r="BC35" i="2"/>
  <c r="BB35" i="2"/>
  <c r="AZ35" i="2"/>
  <c r="AY35" i="2"/>
  <c r="BA35" i="2" s="1"/>
  <c r="AV35" i="2"/>
  <c r="AW35" i="2" s="1"/>
  <c r="AX35" i="2" s="1"/>
  <c r="AU35" i="2"/>
  <c r="AR35" i="2"/>
  <c r="AQ35" i="2"/>
  <c r="AS35" i="2" s="1"/>
  <c r="AT35" i="2" s="1"/>
  <c r="AN35" i="2"/>
  <c r="AM35" i="2"/>
  <c r="AJ35" i="2"/>
  <c r="AI35" i="2"/>
  <c r="AK35" i="2" s="1"/>
  <c r="AL35" i="2" s="1"/>
  <c r="AF35" i="2"/>
  <c r="AE35" i="2"/>
  <c r="AG35" i="2" s="1"/>
  <c r="AH35" i="2" s="1"/>
  <c r="AD35" i="2"/>
  <c r="AB35" i="2"/>
  <c r="AA35" i="2"/>
  <c r="AC35" i="2" s="1"/>
  <c r="Y35" i="2"/>
  <c r="Z35" i="2" s="1"/>
  <c r="X35" i="2"/>
  <c r="W35" i="2"/>
  <c r="V35" i="2"/>
  <c r="T35" i="2"/>
  <c r="S35" i="2"/>
  <c r="U35" i="2" s="1"/>
  <c r="P35" i="2"/>
  <c r="Q35" i="2" s="1"/>
  <c r="R35" i="2" s="1"/>
  <c r="O35" i="2"/>
  <c r="L35" i="2"/>
  <c r="K35" i="2"/>
  <c r="H35" i="2"/>
  <c r="G35" i="2"/>
  <c r="I35" i="2" s="1"/>
  <c r="J35" i="2" s="1"/>
  <c r="D35" i="2"/>
  <c r="C35" i="2"/>
  <c r="E35" i="2" s="1"/>
  <c r="F35" i="2" s="1"/>
  <c r="A35" i="2"/>
  <c r="BK34" i="2"/>
  <c r="BJ34" i="2"/>
  <c r="BH34" i="2"/>
  <c r="BI34" i="2" s="1"/>
  <c r="BL34" i="2" s="1"/>
  <c r="BF34" i="2"/>
  <c r="BE34" i="2"/>
  <c r="BD34" i="2"/>
  <c r="BC34" i="2"/>
  <c r="AZ34" i="2"/>
  <c r="AY34" i="2"/>
  <c r="AV34" i="2"/>
  <c r="AW34" i="2" s="1"/>
  <c r="AX34" i="2" s="1"/>
  <c r="AU34" i="2"/>
  <c r="AR34" i="2"/>
  <c r="AQ34" i="2"/>
  <c r="AS34" i="2" s="1"/>
  <c r="AT34" i="2" s="1"/>
  <c r="AN34" i="2"/>
  <c r="AM34" i="2"/>
  <c r="AO34" i="2" s="1"/>
  <c r="AP34" i="2" s="1"/>
  <c r="AJ34" i="2"/>
  <c r="AI34" i="2"/>
  <c r="AK34" i="2" s="1"/>
  <c r="AL34" i="2" s="1"/>
  <c r="AF34" i="2"/>
  <c r="AE34" i="2"/>
  <c r="AG34" i="2" s="1"/>
  <c r="AH34" i="2" s="1"/>
  <c r="AB34" i="2"/>
  <c r="AA34" i="2"/>
  <c r="Y34" i="2"/>
  <c r="Z34" i="2" s="1"/>
  <c r="X34" i="2"/>
  <c r="W34" i="2"/>
  <c r="T34" i="2"/>
  <c r="S34" i="2"/>
  <c r="P34" i="2"/>
  <c r="Q34" i="2" s="1"/>
  <c r="R34" i="2" s="1"/>
  <c r="O34" i="2"/>
  <c r="L34" i="2"/>
  <c r="K34" i="2"/>
  <c r="H34" i="2"/>
  <c r="G34" i="2"/>
  <c r="I34" i="2" s="1"/>
  <c r="J34" i="2" s="1"/>
  <c r="D34" i="2"/>
  <c r="C34" i="2"/>
  <c r="E34" i="2" s="1"/>
  <c r="F34" i="2" s="1"/>
  <c r="A34" i="2"/>
  <c r="BK33" i="2"/>
  <c r="BJ33" i="2"/>
  <c r="BH33" i="2"/>
  <c r="BI33" i="2" s="1"/>
  <c r="BL33" i="2" s="1"/>
  <c r="BF33" i="2"/>
  <c r="BE33" i="2"/>
  <c r="BD33" i="2"/>
  <c r="BG33" i="2" s="1"/>
  <c r="BC33" i="2"/>
  <c r="AZ33" i="2"/>
  <c r="AY33" i="2"/>
  <c r="AW33" i="2"/>
  <c r="AX33" i="2" s="1"/>
  <c r="AV33" i="2"/>
  <c r="AU33" i="2"/>
  <c r="AR33" i="2"/>
  <c r="AQ33" i="2"/>
  <c r="AS33" i="2" s="1"/>
  <c r="AT33" i="2" s="1"/>
  <c r="AN33" i="2"/>
  <c r="AM33" i="2"/>
  <c r="AJ33" i="2"/>
  <c r="AI33" i="2"/>
  <c r="AK33" i="2" s="1"/>
  <c r="AL33" i="2" s="1"/>
  <c r="AF33" i="2"/>
  <c r="AE33" i="2"/>
  <c r="AG33" i="2" s="1"/>
  <c r="AH33" i="2" s="1"/>
  <c r="AB33" i="2"/>
  <c r="AA33" i="2"/>
  <c r="Y33" i="2"/>
  <c r="Z33" i="2" s="1"/>
  <c r="X33" i="2"/>
  <c r="W33" i="2"/>
  <c r="T33" i="2"/>
  <c r="S33" i="2"/>
  <c r="P33" i="2"/>
  <c r="Q33" i="2" s="1"/>
  <c r="R33" i="2" s="1"/>
  <c r="O33" i="2"/>
  <c r="L33" i="2"/>
  <c r="K33" i="2"/>
  <c r="M33" i="2" s="1"/>
  <c r="N33" i="2" s="1"/>
  <c r="H33" i="2"/>
  <c r="G33" i="2"/>
  <c r="I33" i="2" s="1"/>
  <c r="J33" i="2" s="1"/>
  <c r="D33" i="2"/>
  <c r="C33" i="2"/>
  <c r="E33" i="2" s="1"/>
  <c r="F33" i="2" s="1"/>
  <c r="A33" i="2"/>
  <c r="BK32" i="2"/>
  <c r="BJ32" i="2"/>
  <c r="BH32" i="2"/>
  <c r="BI32" i="2" s="1"/>
  <c r="BL32" i="2" s="1"/>
  <c r="BF32" i="2"/>
  <c r="BE32" i="2"/>
  <c r="BD32" i="2"/>
  <c r="BG32" i="2" s="1"/>
  <c r="BC32" i="2"/>
  <c r="AZ32" i="2"/>
  <c r="AY32" i="2"/>
  <c r="AW32" i="2"/>
  <c r="AX32" i="2" s="1"/>
  <c r="AV32" i="2"/>
  <c r="AU32" i="2"/>
  <c r="AR32" i="2"/>
  <c r="AQ32" i="2"/>
  <c r="AS32" i="2" s="1"/>
  <c r="AT32" i="2" s="1"/>
  <c r="AN32" i="2"/>
  <c r="AM32" i="2"/>
  <c r="AJ32" i="2"/>
  <c r="AI32" i="2"/>
  <c r="AK32" i="2" s="1"/>
  <c r="AL32" i="2" s="1"/>
  <c r="AF32" i="2"/>
  <c r="AE32" i="2"/>
  <c r="AG32" i="2" s="1"/>
  <c r="AH32" i="2" s="1"/>
  <c r="AB32" i="2"/>
  <c r="AA32" i="2"/>
  <c r="Y32" i="2"/>
  <c r="Z32" i="2" s="1"/>
  <c r="X32" i="2"/>
  <c r="W32" i="2"/>
  <c r="T32" i="2"/>
  <c r="S32" i="2"/>
  <c r="P32" i="2"/>
  <c r="Q32" i="2" s="1"/>
  <c r="R32" i="2" s="1"/>
  <c r="O32" i="2"/>
  <c r="L32" i="2"/>
  <c r="K32" i="2"/>
  <c r="H32" i="2"/>
  <c r="G32" i="2"/>
  <c r="I32" i="2" s="1"/>
  <c r="J32" i="2" s="1"/>
  <c r="D32" i="2"/>
  <c r="C32" i="2"/>
  <c r="E32" i="2" s="1"/>
  <c r="F32" i="2" s="1"/>
  <c r="A32" i="2"/>
  <c r="BK31" i="2"/>
  <c r="BJ31" i="2"/>
  <c r="BH31" i="2"/>
  <c r="BI31" i="2" s="1"/>
  <c r="BL31" i="2" s="1"/>
  <c r="BF31" i="2"/>
  <c r="BE31" i="2"/>
  <c r="BD31" i="2"/>
  <c r="BG31" i="2" s="1"/>
  <c r="BC31" i="2"/>
  <c r="AZ31" i="2"/>
  <c r="AY31" i="2"/>
  <c r="AV31" i="2"/>
  <c r="AW31" i="2" s="1"/>
  <c r="AX31" i="2" s="1"/>
  <c r="AU31" i="2"/>
  <c r="AR31" i="2"/>
  <c r="AQ31" i="2"/>
  <c r="AS31" i="2" s="1"/>
  <c r="AT31" i="2" s="1"/>
  <c r="AN31" i="2"/>
  <c r="AM31" i="2"/>
  <c r="AO31" i="2" s="1"/>
  <c r="AP31" i="2" s="1"/>
  <c r="AJ31" i="2"/>
  <c r="AI31" i="2"/>
  <c r="AK31" i="2" s="1"/>
  <c r="AL31" i="2" s="1"/>
  <c r="AH31" i="2"/>
  <c r="AF31" i="2"/>
  <c r="AE31" i="2"/>
  <c r="AG31" i="2" s="1"/>
  <c r="AB31" i="2"/>
  <c r="AA31" i="2"/>
  <c r="Y31" i="2"/>
  <c r="Z31" i="2" s="1"/>
  <c r="X31" i="2"/>
  <c r="W31" i="2"/>
  <c r="T31" i="2"/>
  <c r="S31" i="2"/>
  <c r="P31" i="2"/>
  <c r="Q31" i="2" s="1"/>
  <c r="R31" i="2" s="1"/>
  <c r="O31" i="2"/>
  <c r="L31" i="2"/>
  <c r="K31" i="2"/>
  <c r="H31" i="2"/>
  <c r="G31" i="2"/>
  <c r="I31" i="2" s="1"/>
  <c r="J31" i="2" s="1"/>
  <c r="D31" i="2"/>
  <c r="C31" i="2"/>
  <c r="E31" i="2" s="1"/>
  <c r="F31" i="2" s="1"/>
  <c r="A31" i="2"/>
  <c r="BK30" i="2"/>
  <c r="BJ30" i="2"/>
  <c r="BH30" i="2"/>
  <c r="BI30" i="2" s="1"/>
  <c r="BL30" i="2" s="1"/>
  <c r="BF30" i="2"/>
  <c r="BE30" i="2"/>
  <c r="BD30" i="2"/>
  <c r="BG30" i="2" s="1"/>
  <c r="BC30" i="2"/>
  <c r="AZ30" i="2"/>
  <c r="AY30" i="2"/>
  <c r="AV30" i="2"/>
  <c r="AW30" i="2" s="1"/>
  <c r="AX30" i="2" s="1"/>
  <c r="AU30" i="2"/>
  <c r="AR30" i="2"/>
  <c r="AQ30" i="2"/>
  <c r="AS30" i="2" s="1"/>
  <c r="AT30" i="2" s="1"/>
  <c r="AN30" i="2"/>
  <c r="AM30" i="2"/>
  <c r="AO30" i="2" s="1"/>
  <c r="AP30" i="2" s="1"/>
  <c r="AJ30" i="2"/>
  <c r="AI30" i="2"/>
  <c r="AK30" i="2" s="1"/>
  <c r="AL30" i="2" s="1"/>
  <c r="AH30" i="2"/>
  <c r="AF30" i="2"/>
  <c r="AE30" i="2"/>
  <c r="AG30" i="2" s="1"/>
  <c r="AB30" i="2"/>
  <c r="AA30" i="2"/>
  <c r="Y30" i="2"/>
  <c r="Z30" i="2" s="1"/>
  <c r="X30" i="2"/>
  <c r="W30" i="2"/>
  <c r="T30" i="2"/>
  <c r="S30" i="2"/>
  <c r="P30" i="2"/>
  <c r="Q30" i="2" s="1"/>
  <c r="R30" i="2" s="1"/>
  <c r="O30" i="2"/>
  <c r="L30" i="2"/>
  <c r="K30" i="2"/>
  <c r="H30" i="2"/>
  <c r="G30" i="2"/>
  <c r="I30" i="2" s="1"/>
  <c r="J30" i="2" s="1"/>
  <c r="D30" i="2"/>
  <c r="C30" i="2"/>
  <c r="E30" i="2" s="1"/>
  <c r="F30" i="2" s="1"/>
  <c r="A30" i="2"/>
  <c r="BK29" i="2"/>
  <c r="BJ29" i="2"/>
  <c r="BH29" i="2"/>
  <c r="BI29" i="2" s="1"/>
  <c r="BL29" i="2" s="1"/>
  <c r="BF29" i="2"/>
  <c r="BE29" i="2"/>
  <c r="BD29" i="2"/>
  <c r="BG29" i="2" s="1"/>
  <c r="BC29" i="2"/>
  <c r="BA29" i="2"/>
  <c r="BB29" i="2" s="1"/>
  <c r="AZ29" i="2"/>
  <c r="AY29" i="2"/>
  <c r="AX29" i="2"/>
  <c r="AW29" i="2"/>
  <c r="AV29" i="2"/>
  <c r="AU29" i="2"/>
  <c r="AS29" i="2"/>
  <c r="AT29" i="2" s="1"/>
  <c r="AR29" i="2"/>
  <c r="AQ29" i="2"/>
  <c r="AO29" i="2"/>
  <c r="AP29" i="2" s="1"/>
  <c r="AN29" i="2"/>
  <c r="AM29" i="2"/>
  <c r="AK29" i="2"/>
  <c r="AL29" i="2" s="1"/>
  <c r="AJ29" i="2"/>
  <c r="AI29" i="2"/>
  <c r="AH29" i="2"/>
  <c r="AG29" i="2"/>
  <c r="AF29" i="2"/>
  <c r="AE29" i="2"/>
  <c r="AC29" i="2"/>
  <c r="AD29" i="2" s="1"/>
  <c r="AB29" i="2"/>
  <c r="AA29" i="2"/>
  <c r="Z29" i="2"/>
  <c r="Y29" i="2"/>
  <c r="X29" i="2"/>
  <c r="W29" i="2"/>
  <c r="U29" i="2"/>
  <c r="V29" i="2" s="1"/>
  <c r="T29" i="2"/>
  <c r="S29" i="2"/>
  <c r="R29" i="2"/>
  <c r="P29" i="2"/>
  <c r="O29" i="2"/>
  <c r="L29" i="2"/>
  <c r="K29" i="2"/>
  <c r="M29" i="2" s="1"/>
  <c r="N29" i="2" s="1"/>
  <c r="I29" i="2"/>
  <c r="J29" i="2" s="1"/>
  <c r="H29" i="2"/>
  <c r="G29" i="2"/>
  <c r="D29" i="2"/>
  <c r="C29" i="2"/>
  <c r="E29" i="2" s="1"/>
  <c r="F29" i="2" s="1"/>
  <c r="A29" i="2"/>
  <c r="BH28" i="2"/>
  <c r="BE28" i="2"/>
  <c r="BD28" i="2"/>
  <c r="BC28" i="2"/>
  <c r="BF28" i="2" s="1"/>
  <c r="AZ28" i="2"/>
  <c r="AY28" i="2"/>
  <c r="BA28" i="2" s="1"/>
  <c r="BB28" i="2" s="1"/>
  <c r="AW28" i="2"/>
  <c r="AX28" i="2" s="1"/>
  <c r="AV28" i="2"/>
  <c r="AU28" i="2"/>
  <c r="AR28" i="2"/>
  <c r="AQ28" i="2"/>
  <c r="AN28" i="2"/>
  <c r="AO28" i="2" s="1"/>
  <c r="AP28" i="2" s="1"/>
  <c r="AM28" i="2"/>
  <c r="AJ28" i="2"/>
  <c r="AI28" i="2"/>
  <c r="AG28" i="2"/>
  <c r="AH28" i="2" s="1"/>
  <c r="AF28" i="2"/>
  <c r="AE28" i="2"/>
  <c r="AB28" i="2"/>
  <c r="AA28" i="2"/>
  <c r="AC28" i="2" s="1"/>
  <c r="AD28" i="2" s="1"/>
  <c r="Y28" i="2"/>
  <c r="Z28" i="2" s="1"/>
  <c r="X28" i="2"/>
  <c r="W28" i="2"/>
  <c r="T28" i="2"/>
  <c r="S28" i="2"/>
  <c r="P28" i="2"/>
  <c r="Q28" i="2" s="1"/>
  <c r="R28" i="2" s="1"/>
  <c r="O28" i="2"/>
  <c r="L28" i="2"/>
  <c r="K28" i="2"/>
  <c r="H28" i="2"/>
  <c r="I28" i="2" s="1"/>
  <c r="J28" i="2" s="1"/>
  <c r="G28" i="2"/>
  <c r="D28" i="2"/>
  <c r="C28" i="2"/>
  <c r="E28" i="2" s="1"/>
  <c r="F28" i="2" s="1"/>
  <c r="A28" i="2"/>
  <c r="BH27" i="2"/>
  <c r="BE27" i="2"/>
  <c r="BD27" i="2"/>
  <c r="BG27" i="2" s="1"/>
  <c r="BC27" i="2"/>
  <c r="BF27" i="2" s="1"/>
  <c r="AZ27" i="2"/>
  <c r="AY27" i="2"/>
  <c r="BA27" i="2" s="1"/>
  <c r="BB27" i="2" s="1"/>
  <c r="AV27" i="2"/>
  <c r="AW27" i="2" s="1"/>
  <c r="AX27" i="2" s="1"/>
  <c r="AU27" i="2"/>
  <c r="AR27" i="2"/>
  <c r="AQ27" i="2"/>
  <c r="AS27" i="2" s="1"/>
  <c r="AT27" i="2" s="1"/>
  <c r="AO27" i="2"/>
  <c r="AP27" i="2" s="1"/>
  <c r="AN27" i="2"/>
  <c r="AM27" i="2"/>
  <c r="AJ27" i="2"/>
  <c r="AI27" i="2"/>
  <c r="AK27" i="2" s="1"/>
  <c r="AL27" i="2" s="1"/>
  <c r="AG27" i="2"/>
  <c r="AH27" i="2" s="1"/>
  <c r="AF27" i="2"/>
  <c r="AE27" i="2"/>
  <c r="AB27" i="2"/>
  <c r="AA27" i="2"/>
  <c r="X27" i="2"/>
  <c r="Y27" i="2" s="1"/>
  <c r="Z27" i="2" s="1"/>
  <c r="W27" i="2"/>
  <c r="T27" i="2"/>
  <c r="S27" i="2"/>
  <c r="Q27" i="2"/>
  <c r="R27" i="2" s="1"/>
  <c r="P27" i="2"/>
  <c r="O27" i="2"/>
  <c r="L27" i="2"/>
  <c r="K27" i="2"/>
  <c r="M27" i="2" s="1"/>
  <c r="N27" i="2" s="1"/>
  <c r="I27" i="2"/>
  <c r="J27" i="2" s="1"/>
  <c r="H27" i="2"/>
  <c r="G27" i="2"/>
  <c r="D27" i="2"/>
  <c r="C27" i="2"/>
  <c r="A27" i="2"/>
  <c r="BH26" i="2"/>
  <c r="BE26" i="2"/>
  <c r="BD26" i="2"/>
  <c r="BC26" i="2"/>
  <c r="BF26" i="2" s="1"/>
  <c r="AZ26" i="2"/>
  <c r="AY26" i="2"/>
  <c r="AV26" i="2"/>
  <c r="AW26" i="2" s="1"/>
  <c r="AX26" i="2" s="1"/>
  <c r="AU26" i="2"/>
  <c r="AR26" i="2"/>
  <c r="AQ26" i="2"/>
  <c r="AN26" i="2"/>
  <c r="AO26" i="2" s="1"/>
  <c r="AP26" i="2" s="1"/>
  <c r="AM26" i="2"/>
  <c r="AJ26" i="2"/>
  <c r="AI26" i="2"/>
  <c r="AK26" i="2" s="1"/>
  <c r="AL26" i="2" s="1"/>
  <c r="AF26" i="2"/>
  <c r="AG26" i="2" s="1"/>
  <c r="AH26" i="2" s="1"/>
  <c r="AE26" i="2"/>
  <c r="AB26" i="2"/>
  <c r="AA26" i="2"/>
  <c r="AC26" i="2" s="1"/>
  <c r="AD26" i="2" s="1"/>
  <c r="Y26" i="2"/>
  <c r="Z26" i="2" s="1"/>
  <c r="X26" i="2"/>
  <c r="W26" i="2"/>
  <c r="T26" i="2"/>
  <c r="S26" i="2"/>
  <c r="U26" i="2" s="1"/>
  <c r="V26" i="2" s="1"/>
  <c r="Q26" i="2"/>
  <c r="R26" i="2" s="1"/>
  <c r="P26" i="2"/>
  <c r="O26" i="2"/>
  <c r="L26" i="2"/>
  <c r="K26" i="2"/>
  <c r="H26" i="2"/>
  <c r="I26" i="2" s="1"/>
  <c r="J26" i="2" s="1"/>
  <c r="G26" i="2"/>
  <c r="D26" i="2"/>
  <c r="C26" i="2"/>
  <c r="A26" i="2"/>
  <c r="BH25" i="2"/>
  <c r="BE25" i="2"/>
  <c r="BD25" i="2"/>
  <c r="BC25" i="2"/>
  <c r="BF25" i="2" s="1"/>
  <c r="AZ25" i="2"/>
  <c r="AY25" i="2"/>
  <c r="AW25" i="2"/>
  <c r="AX25" i="2" s="1"/>
  <c r="AV25" i="2"/>
  <c r="AU25" i="2"/>
  <c r="AR25" i="2"/>
  <c r="AQ25" i="2"/>
  <c r="AS25" i="2" s="1"/>
  <c r="AT25" i="2" s="1"/>
  <c r="AO25" i="2"/>
  <c r="AP25" i="2" s="1"/>
  <c r="AN25" i="2"/>
  <c r="AM25" i="2"/>
  <c r="AJ25" i="2"/>
  <c r="AI25" i="2"/>
  <c r="AF25" i="2"/>
  <c r="AG25" i="2" s="1"/>
  <c r="AH25" i="2" s="1"/>
  <c r="AE25" i="2"/>
  <c r="AB25" i="2"/>
  <c r="AA25" i="2"/>
  <c r="X25" i="2"/>
  <c r="Y25" i="2" s="1"/>
  <c r="Z25" i="2" s="1"/>
  <c r="W25" i="2"/>
  <c r="T25" i="2"/>
  <c r="S25" i="2"/>
  <c r="U25" i="2" s="1"/>
  <c r="V25" i="2" s="1"/>
  <c r="P25" i="2"/>
  <c r="Q25" i="2" s="1"/>
  <c r="R25" i="2" s="1"/>
  <c r="O25" i="2"/>
  <c r="L25" i="2"/>
  <c r="K25" i="2"/>
  <c r="M25" i="2" s="1"/>
  <c r="N25" i="2" s="1"/>
  <c r="I25" i="2"/>
  <c r="J25" i="2" s="1"/>
  <c r="H25" i="2"/>
  <c r="G25" i="2"/>
  <c r="D25" i="2"/>
  <c r="C25" i="2"/>
  <c r="E25" i="2" s="1"/>
  <c r="F25" i="2" s="1"/>
  <c r="A25" i="2"/>
  <c r="BH24" i="2"/>
  <c r="BE24" i="2"/>
  <c r="BD24" i="2"/>
  <c r="BC24" i="2"/>
  <c r="BF24" i="2" s="1"/>
  <c r="AZ24" i="2"/>
  <c r="AY24" i="2"/>
  <c r="BA24" i="2" s="1"/>
  <c r="BB24" i="2" s="1"/>
  <c r="AW24" i="2"/>
  <c r="AX24" i="2" s="1"/>
  <c r="AV24" i="2"/>
  <c r="AU24" i="2"/>
  <c r="AR24" i="2"/>
  <c r="AQ24" i="2"/>
  <c r="AN24" i="2"/>
  <c r="AO24" i="2" s="1"/>
  <c r="AP24" i="2" s="1"/>
  <c r="AM24" i="2"/>
  <c r="AJ24" i="2"/>
  <c r="AI24" i="2"/>
  <c r="AG24" i="2"/>
  <c r="AH24" i="2" s="1"/>
  <c r="AF24" i="2"/>
  <c r="AE24" i="2"/>
  <c r="AB24" i="2"/>
  <c r="AA24" i="2"/>
  <c r="AC24" i="2" s="1"/>
  <c r="AD24" i="2" s="1"/>
  <c r="Y24" i="2"/>
  <c r="Z24" i="2" s="1"/>
  <c r="X24" i="2"/>
  <c r="W24" i="2"/>
  <c r="T24" i="2"/>
  <c r="S24" i="2"/>
  <c r="R24" i="2"/>
  <c r="P24" i="2"/>
  <c r="O24" i="2"/>
  <c r="L24" i="2"/>
  <c r="K24" i="2"/>
  <c r="M24" i="2" s="1"/>
  <c r="N24" i="2" s="1"/>
  <c r="H24" i="2"/>
  <c r="G24" i="2"/>
  <c r="I24" i="2" s="1"/>
  <c r="J24" i="2" s="1"/>
  <c r="D24" i="2"/>
  <c r="C24" i="2"/>
  <c r="E24" i="2" s="1"/>
  <c r="F24" i="2" s="1"/>
  <c r="A24" i="2"/>
  <c r="BK23" i="2"/>
  <c r="BL23" i="2" s="1"/>
  <c r="BJ23" i="2"/>
  <c r="BH23" i="2"/>
  <c r="BI23" i="2" s="1"/>
  <c r="BD23" i="2"/>
  <c r="BC23" i="2"/>
  <c r="AZ23" i="2"/>
  <c r="AY23" i="2"/>
  <c r="BA23" i="2" s="1"/>
  <c r="BB23" i="2" s="1"/>
  <c r="AV23" i="2"/>
  <c r="AU23" i="2"/>
  <c r="AR23" i="2"/>
  <c r="AQ23" i="2"/>
  <c r="AS23" i="2" s="1"/>
  <c r="AT23" i="2" s="1"/>
  <c r="AN23" i="2"/>
  <c r="AM23" i="2"/>
  <c r="AJ23" i="2"/>
  <c r="AI23" i="2"/>
  <c r="AK23" i="2" s="1"/>
  <c r="AL23" i="2" s="1"/>
  <c r="AF23" i="2"/>
  <c r="AE23" i="2"/>
  <c r="AB23" i="2"/>
  <c r="AA23" i="2"/>
  <c r="AC23" i="2" s="1"/>
  <c r="AD23" i="2" s="1"/>
  <c r="X23" i="2"/>
  <c r="W23" i="2"/>
  <c r="T23" i="2"/>
  <c r="S23" i="2"/>
  <c r="U23" i="2" s="1"/>
  <c r="V23" i="2" s="1"/>
  <c r="R23" i="2"/>
  <c r="P23" i="2"/>
  <c r="O23" i="2"/>
  <c r="N23" i="2"/>
  <c r="M23" i="2"/>
  <c r="L23" i="2"/>
  <c r="K23" i="2"/>
  <c r="J23" i="2"/>
  <c r="H23" i="2"/>
  <c r="G23" i="2"/>
  <c r="I23" i="2" s="1"/>
  <c r="F23" i="2"/>
  <c r="E23" i="2"/>
  <c r="D23" i="2"/>
  <c r="C23" i="2"/>
  <c r="A23" i="2"/>
  <c r="BK22" i="2"/>
  <c r="BJ22" i="2"/>
  <c r="BI22" i="2"/>
  <c r="BH22" i="2"/>
  <c r="BF22" i="2"/>
  <c r="BC22" i="2"/>
  <c r="BB22" i="2"/>
  <c r="BA22" i="2"/>
  <c r="AZ22" i="2"/>
  <c r="AY22" i="2"/>
  <c r="AV22" i="2"/>
  <c r="AU22" i="2"/>
  <c r="AW22" i="2" s="1"/>
  <c r="AX22" i="2" s="1"/>
  <c r="AT22" i="2"/>
  <c r="AS22" i="2"/>
  <c r="AR22" i="2"/>
  <c r="AQ22" i="2"/>
  <c r="AN22" i="2"/>
  <c r="AM22" i="2"/>
  <c r="AO22" i="2" s="1"/>
  <c r="AP22" i="2" s="1"/>
  <c r="AL22" i="2"/>
  <c r="AK22" i="2"/>
  <c r="AJ22" i="2"/>
  <c r="AI22" i="2"/>
  <c r="AH22" i="2"/>
  <c r="AF22" i="2"/>
  <c r="AE22" i="2"/>
  <c r="AG22" i="2" s="1"/>
  <c r="AD22" i="2"/>
  <c r="AC22" i="2"/>
  <c r="AB22" i="2"/>
  <c r="AA22" i="2"/>
  <c r="Z22" i="2"/>
  <c r="X22" i="2"/>
  <c r="W22" i="2"/>
  <c r="Y22" i="2" s="1"/>
  <c r="V22" i="2"/>
  <c r="U22" i="2"/>
  <c r="T22" i="2"/>
  <c r="S22" i="2"/>
  <c r="R22" i="2"/>
  <c r="P22" i="2"/>
  <c r="O22" i="2"/>
  <c r="N22" i="2"/>
  <c r="M22" i="2"/>
  <c r="L22" i="2"/>
  <c r="K22" i="2"/>
  <c r="I22" i="2"/>
  <c r="J22" i="2" s="1"/>
  <c r="H22" i="2"/>
  <c r="G22" i="2"/>
  <c r="F22" i="2"/>
  <c r="E22" i="2"/>
  <c r="D22" i="2"/>
  <c r="C22" i="2"/>
  <c r="A22" i="2"/>
  <c r="BJ21" i="2"/>
  <c r="BI21" i="2"/>
  <c r="BH21" i="2"/>
  <c r="BK21" i="2" s="1"/>
  <c r="BF21" i="2"/>
  <c r="BE21" i="2"/>
  <c r="BD21" i="2"/>
  <c r="BC21" i="2"/>
  <c r="BB21" i="2"/>
  <c r="BA21" i="2"/>
  <c r="AZ21" i="2"/>
  <c r="AY21" i="2"/>
  <c r="AW21" i="2"/>
  <c r="AX21" i="2" s="1"/>
  <c r="AV21" i="2"/>
  <c r="AU21" i="2"/>
  <c r="AT21" i="2"/>
  <c r="AS21" i="2"/>
  <c r="AR21" i="2"/>
  <c r="AQ21" i="2"/>
  <c r="AO21" i="2"/>
  <c r="AP21" i="2" s="1"/>
  <c r="AN21" i="2"/>
  <c r="AM21" i="2"/>
  <c r="AK21" i="2"/>
  <c r="AL21" i="2" s="1"/>
  <c r="AJ21" i="2"/>
  <c r="AI21" i="2"/>
  <c r="AG21" i="2"/>
  <c r="AH21" i="2" s="1"/>
  <c r="AF21" i="2"/>
  <c r="AE21" i="2"/>
  <c r="AD21" i="2"/>
  <c r="AC21" i="2"/>
  <c r="AB21" i="2"/>
  <c r="AA21" i="2"/>
  <c r="Y21" i="2"/>
  <c r="Z21" i="2" s="1"/>
  <c r="X21" i="2"/>
  <c r="W21" i="2"/>
  <c r="V21" i="2"/>
  <c r="U21" i="2"/>
  <c r="T21" i="2"/>
  <c r="S21" i="2"/>
  <c r="Q21" i="2"/>
  <c r="R21" i="2" s="1"/>
  <c r="P21" i="2"/>
  <c r="O21" i="2"/>
  <c r="M21" i="2"/>
  <c r="N21" i="2" s="1"/>
  <c r="L21" i="2"/>
  <c r="K21" i="2"/>
  <c r="I21" i="2"/>
  <c r="J21" i="2" s="1"/>
  <c r="H21" i="2"/>
  <c r="G21" i="2"/>
  <c r="E21" i="2"/>
  <c r="F21" i="2" s="1"/>
  <c r="D21" i="2"/>
  <c r="C21" i="2"/>
  <c r="A21" i="2"/>
  <c r="BJ20" i="2"/>
  <c r="BI20" i="2"/>
  <c r="BH20" i="2"/>
  <c r="BK20" i="2" s="1"/>
  <c r="BF20" i="2"/>
  <c r="BE20" i="2"/>
  <c r="BD20" i="2"/>
  <c r="BG20" i="2" s="1"/>
  <c r="BC20" i="2"/>
  <c r="BA20" i="2"/>
  <c r="BB20" i="2" s="1"/>
  <c r="AZ20" i="2"/>
  <c r="AY20" i="2"/>
  <c r="AW20" i="2"/>
  <c r="AX20" i="2" s="1"/>
  <c r="AV20" i="2"/>
  <c r="AU20" i="2"/>
  <c r="AR20" i="2"/>
  <c r="AS20" i="2" s="1"/>
  <c r="AT20" i="2" s="1"/>
  <c r="AQ20" i="2"/>
  <c r="AO20" i="2"/>
  <c r="AP20" i="2" s="1"/>
  <c r="AN20" i="2"/>
  <c r="AM20" i="2"/>
  <c r="AL20" i="2"/>
  <c r="AK20" i="2"/>
  <c r="AJ20" i="2"/>
  <c r="AI20" i="2"/>
  <c r="AG20" i="2"/>
  <c r="AH20" i="2" s="1"/>
  <c r="AF20" i="2"/>
  <c r="AE20" i="2"/>
  <c r="AC20" i="2"/>
  <c r="AD20" i="2" s="1"/>
  <c r="AB20" i="2"/>
  <c r="AA20" i="2"/>
  <c r="Y20" i="2"/>
  <c r="Z20" i="2" s="1"/>
  <c r="X20" i="2"/>
  <c r="W20" i="2"/>
  <c r="T20" i="2"/>
  <c r="U20" i="2" s="1"/>
  <c r="V20" i="2" s="1"/>
  <c r="S20" i="2"/>
  <c r="Q20" i="2"/>
  <c r="R20" i="2" s="1"/>
  <c r="P20" i="2"/>
  <c r="O20" i="2"/>
  <c r="L20" i="2"/>
  <c r="M20" i="2" s="1"/>
  <c r="N20" i="2" s="1"/>
  <c r="K20" i="2"/>
  <c r="I20" i="2"/>
  <c r="J20" i="2" s="1"/>
  <c r="H20" i="2"/>
  <c r="G20" i="2"/>
  <c r="D20" i="2"/>
  <c r="E20" i="2" s="1"/>
  <c r="F20" i="2" s="1"/>
  <c r="C20" i="2"/>
  <c r="A20" i="2"/>
  <c r="BH19" i="2"/>
  <c r="BK19" i="2" s="1"/>
  <c r="BF19" i="2"/>
  <c r="BE19" i="2"/>
  <c r="BD19" i="2"/>
  <c r="BG19" i="2" s="1"/>
  <c r="BC19" i="2"/>
  <c r="BB19" i="2"/>
  <c r="BA19" i="2"/>
  <c r="AZ19" i="2"/>
  <c r="AY19" i="2"/>
  <c r="AW19" i="2"/>
  <c r="AX19" i="2" s="1"/>
  <c r="AV19" i="2"/>
  <c r="AU19" i="2"/>
  <c r="AS19" i="2"/>
  <c r="AT19" i="2" s="1"/>
  <c r="AR19" i="2"/>
  <c r="AQ19" i="2"/>
  <c r="AO19" i="2"/>
  <c r="AP19" i="2" s="1"/>
  <c r="AN19" i="2"/>
  <c r="AM19" i="2"/>
  <c r="AJ19" i="2"/>
  <c r="AK19" i="2" s="1"/>
  <c r="AL19" i="2" s="1"/>
  <c r="AI19" i="2"/>
  <c r="AF19" i="2"/>
  <c r="AG19" i="2" s="1"/>
  <c r="AH19" i="2" s="1"/>
  <c r="AE19" i="2"/>
  <c r="AB19" i="2"/>
  <c r="AC19" i="2" s="1"/>
  <c r="AD19" i="2" s="1"/>
  <c r="AA19" i="2"/>
  <c r="Y19" i="2"/>
  <c r="Z19" i="2" s="1"/>
  <c r="X19" i="2"/>
  <c r="W19" i="2"/>
  <c r="T19" i="2"/>
  <c r="U19" i="2" s="1"/>
  <c r="V19" i="2" s="1"/>
  <c r="S19" i="2"/>
  <c r="Q19" i="2"/>
  <c r="R19" i="2" s="1"/>
  <c r="P19" i="2"/>
  <c r="O19" i="2"/>
  <c r="N19" i="2"/>
  <c r="M19" i="2"/>
  <c r="L19" i="2"/>
  <c r="K19" i="2"/>
  <c r="H19" i="2"/>
  <c r="I19" i="2" s="1"/>
  <c r="J19" i="2" s="1"/>
  <c r="G19" i="2"/>
  <c r="E19" i="2"/>
  <c r="F19" i="2" s="1"/>
  <c r="D19" i="2"/>
  <c r="C19" i="2"/>
  <c r="A19" i="2"/>
  <c r="BJ18" i="2"/>
  <c r="BL18" i="2" s="1"/>
  <c r="BI18" i="2"/>
  <c r="BH18" i="2"/>
  <c r="BK18" i="2" s="1"/>
  <c r="BF18" i="2"/>
  <c r="BE18" i="2"/>
  <c r="BD18" i="2"/>
  <c r="BC18" i="2"/>
  <c r="BA18" i="2"/>
  <c r="BB18" i="2" s="1"/>
  <c r="AZ18" i="2"/>
  <c r="AY18" i="2"/>
  <c r="AW18" i="2"/>
  <c r="AX18" i="2" s="1"/>
  <c r="AV18" i="2"/>
  <c r="AU18" i="2"/>
  <c r="AR18" i="2"/>
  <c r="AS18" i="2" s="1"/>
  <c r="AT18" i="2" s="1"/>
  <c r="AQ18" i="2"/>
  <c r="AN18" i="2"/>
  <c r="AO18" i="2" s="1"/>
  <c r="AP18" i="2" s="1"/>
  <c r="AM18" i="2"/>
  <c r="AJ18" i="2"/>
  <c r="AK18" i="2" s="1"/>
  <c r="AL18" i="2" s="1"/>
  <c r="AI18" i="2"/>
  <c r="AG18" i="2"/>
  <c r="AH18" i="2" s="1"/>
  <c r="AF18" i="2"/>
  <c r="AE18" i="2"/>
  <c r="AB18" i="2"/>
  <c r="AC18" i="2" s="1"/>
  <c r="AD18" i="2" s="1"/>
  <c r="AA18" i="2"/>
  <c r="Y18" i="2"/>
  <c r="Z18" i="2" s="1"/>
  <c r="X18" i="2"/>
  <c r="W18" i="2"/>
  <c r="V18" i="2"/>
  <c r="U18" i="2"/>
  <c r="T18" i="2"/>
  <c r="S18" i="2"/>
  <c r="P18" i="2"/>
  <c r="Q18" i="2" s="1"/>
  <c r="R18" i="2" s="1"/>
  <c r="O18" i="2"/>
  <c r="M18" i="2"/>
  <c r="N18" i="2" s="1"/>
  <c r="L18" i="2"/>
  <c r="K18" i="2"/>
  <c r="H18" i="2"/>
  <c r="I18" i="2" s="1"/>
  <c r="J18" i="2" s="1"/>
  <c r="G18" i="2"/>
  <c r="D18" i="2"/>
  <c r="E18" i="2" s="1"/>
  <c r="F18" i="2" s="1"/>
  <c r="C18" i="2"/>
  <c r="A18" i="2"/>
  <c r="BJ17" i="2"/>
  <c r="BI17" i="2"/>
  <c r="BL17" i="2" s="1"/>
  <c r="BH17" i="2"/>
  <c r="BK17" i="2" s="1"/>
  <c r="BF17" i="2"/>
  <c r="BE17" i="2"/>
  <c r="BD17" i="2"/>
  <c r="BC17" i="2"/>
  <c r="AZ17" i="2"/>
  <c r="BA17" i="2" s="1"/>
  <c r="BB17" i="2" s="1"/>
  <c r="AY17" i="2"/>
  <c r="AV17" i="2"/>
  <c r="AW17" i="2" s="1"/>
  <c r="AX17" i="2" s="1"/>
  <c r="AU17" i="2"/>
  <c r="AR17" i="2"/>
  <c r="AS17" i="2" s="1"/>
  <c r="AT17" i="2" s="1"/>
  <c r="AQ17" i="2"/>
  <c r="AO17" i="2"/>
  <c r="AP17" i="2" s="1"/>
  <c r="AN17" i="2"/>
  <c r="AM17" i="2"/>
  <c r="AJ17" i="2"/>
  <c r="AK17" i="2" s="1"/>
  <c r="AL17" i="2" s="1"/>
  <c r="AI17" i="2"/>
  <c r="AG17" i="2"/>
  <c r="AH17" i="2" s="1"/>
  <c r="AF17" i="2"/>
  <c r="AE17" i="2"/>
  <c r="AD17" i="2"/>
  <c r="AC17" i="2"/>
  <c r="AB17" i="2"/>
  <c r="AA17" i="2"/>
  <c r="X17" i="2"/>
  <c r="Y17" i="2" s="1"/>
  <c r="Z17" i="2" s="1"/>
  <c r="W17" i="2"/>
  <c r="U17" i="2"/>
  <c r="V17" i="2" s="1"/>
  <c r="T17" i="2"/>
  <c r="S17" i="2"/>
  <c r="P17" i="2"/>
  <c r="Q17" i="2" s="1"/>
  <c r="R17" i="2" s="1"/>
  <c r="O17" i="2"/>
  <c r="L17" i="2"/>
  <c r="M17" i="2" s="1"/>
  <c r="N17" i="2" s="1"/>
  <c r="K17" i="2"/>
  <c r="H17" i="2"/>
  <c r="I17" i="2" s="1"/>
  <c r="J17" i="2" s="1"/>
  <c r="G17" i="2"/>
  <c r="F17" i="2"/>
  <c r="E17" i="2"/>
  <c r="D17" i="2"/>
  <c r="C17" i="2"/>
  <c r="A17" i="2"/>
  <c r="BH16" i="2"/>
  <c r="BK16" i="2" s="1"/>
  <c r="BF16" i="2"/>
  <c r="BE16" i="2"/>
  <c r="BD16" i="2"/>
  <c r="BG16" i="2" s="1"/>
  <c r="BC16" i="2"/>
  <c r="AZ16" i="2"/>
  <c r="BA16" i="2" s="1"/>
  <c r="BB16" i="2" s="1"/>
  <c r="AY16" i="2"/>
  <c r="AW16" i="2"/>
  <c r="AX16" i="2" s="1"/>
  <c r="AV16" i="2"/>
  <c r="AU16" i="2"/>
  <c r="AR16" i="2"/>
  <c r="AS16" i="2" s="1"/>
  <c r="AT16" i="2" s="1"/>
  <c r="AQ16" i="2"/>
  <c r="AO16" i="2"/>
  <c r="AP16" i="2" s="1"/>
  <c r="AN16" i="2"/>
  <c r="AM16" i="2"/>
  <c r="AL16" i="2"/>
  <c r="AK16" i="2"/>
  <c r="AJ16" i="2"/>
  <c r="AI16" i="2"/>
  <c r="AF16" i="2"/>
  <c r="AG16" i="2" s="1"/>
  <c r="AH16" i="2" s="1"/>
  <c r="AE16" i="2"/>
  <c r="AC16" i="2"/>
  <c r="AD16" i="2" s="1"/>
  <c r="AB16" i="2"/>
  <c r="AA16" i="2"/>
  <c r="X16" i="2"/>
  <c r="Y16" i="2" s="1"/>
  <c r="Z16" i="2" s="1"/>
  <c r="W16" i="2"/>
  <c r="T16" i="2"/>
  <c r="U16" i="2" s="1"/>
  <c r="V16" i="2" s="1"/>
  <c r="S16" i="2"/>
  <c r="P16" i="2"/>
  <c r="Q16" i="2" s="1"/>
  <c r="R16" i="2" s="1"/>
  <c r="O16" i="2"/>
  <c r="N16" i="2"/>
  <c r="M16" i="2"/>
  <c r="L16" i="2"/>
  <c r="K16" i="2"/>
  <c r="I16" i="2"/>
  <c r="J16" i="2" s="1"/>
  <c r="H16" i="2"/>
  <c r="G16" i="2"/>
  <c r="E16" i="2"/>
  <c r="F16" i="2" s="1"/>
  <c r="D16" i="2"/>
  <c r="C16" i="2"/>
  <c r="A16" i="2"/>
  <c r="BH15" i="2"/>
  <c r="BK15" i="2" s="1"/>
  <c r="BF15" i="2"/>
  <c r="BE15" i="2"/>
  <c r="BD15" i="2"/>
  <c r="BC15" i="2"/>
  <c r="AZ15" i="2"/>
  <c r="BA15" i="2" s="1"/>
  <c r="BB15" i="2" s="1"/>
  <c r="AY15" i="2"/>
  <c r="AW15" i="2"/>
  <c r="AX15" i="2" s="1"/>
  <c r="AV15" i="2"/>
  <c r="AU15" i="2"/>
  <c r="AT15" i="2"/>
  <c r="AS15" i="2"/>
  <c r="AR15" i="2"/>
  <c r="AQ15" i="2"/>
  <c r="AN15" i="2"/>
  <c r="AO15" i="2" s="1"/>
  <c r="AP15" i="2" s="1"/>
  <c r="AM15" i="2"/>
  <c r="AK15" i="2"/>
  <c r="AL15" i="2" s="1"/>
  <c r="AJ15" i="2"/>
  <c r="AI15" i="2"/>
  <c r="AF15" i="2"/>
  <c r="AG15" i="2" s="1"/>
  <c r="AH15" i="2" s="1"/>
  <c r="AE15" i="2"/>
  <c r="AB15" i="2"/>
  <c r="AC15" i="2" s="1"/>
  <c r="AD15" i="2" s="1"/>
  <c r="AA15" i="2"/>
  <c r="X15" i="2"/>
  <c r="Y15" i="2" s="1"/>
  <c r="Z15" i="2" s="1"/>
  <c r="W15" i="2"/>
  <c r="V15" i="2"/>
  <c r="U15" i="2"/>
  <c r="T15" i="2"/>
  <c r="S15" i="2"/>
  <c r="Q15" i="2"/>
  <c r="R15" i="2" s="1"/>
  <c r="P15" i="2"/>
  <c r="O15" i="2"/>
  <c r="M15" i="2"/>
  <c r="N15" i="2" s="1"/>
  <c r="L15" i="2"/>
  <c r="K15" i="2"/>
  <c r="H15" i="2"/>
  <c r="I15" i="2" s="1"/>
  <c r="J15" i="2" s="1"/>
  <c r="G15" i="2"/>
  <c r="D15" i="2"/>
  <c r="E15" i="2" s="1"/>
  <c r="F15" i="2" s="1"/>
  <c r="C15" i="2"/>
  <c r="A15" i="2"/>
  <c r="BH14" i="2"/>
  <c r="BK14" i="2" s="1"/>
  <c r="BF14" i="2"/>
  <c r="BE14" i="2"/>
  <c r="BD14" i="2"/>
  <c r="BC14" i="2"/>
  <c r="BA14" i="2"/>
  <c r="BB14" i="2" s="1"/>
  <c r="AZ14" i="2"/>
  <c r="AY14" i="2"/>
  <c r="AV14" i="2"/>
  <c r="AW14" i="2" s="1"/>
  <c r="AX14" i="2" s="1"/>
  <c r="AU14" i="2"/>
  <c r="AR14" i="2"/>
  <c r="AS14" i="2" s="1"/>
  <c r="AT14" i="2" s="1"/>
  <c r="AQ14" i="2"/>
  <c r="AN14" i="2"/>
  <c r="AO14" i="2" s="1"/>
  <c r="AP14" i="2" s="1"/>
  <c r="AM14" i="2"/>
  <c r="AJ14" i="2"/>
  <c r="AK14" i="2" s="1"/>
  <c r="AL14" i="2" s="1"/>
  <c r="AI14" i="2"/>
  <c r="AF14" i="2"/>
  <c r="AG14" i="2" s="1"/>
  <c r="AH14" i="2" s="1"/>
  <c r="AE14" i="2"/>
  <c r="AD14" i="2"/>
  <c r="AC14" i="2"/>
  <c r="AB14" i="2"/>
  <c r="AA14" i="2"/>
  <c r="Y14" i="2"/>
  <c r="Z14" i="2" s="1"/>
  <c r="X14" i="2"/>
  <c r="W14" i="2"/>
  <c r="U14" i="2"/>
  <c r="V14" i="2" s="1"/>
  <c r="T14" i="2"/>
  <c r="S14" i="2"/>
  <c r="P14" i="2"/>
  <c r="Q14" i="2" s="1"/>
  <c r="R14" i="2" s="1"/>
  <c r="O14" i="2"/>
  <c r="L14" i="2"/>
  <c r="M14" i="2" s="1"/>
  <c r="N14" i="2" s="1"/>
  <c r="K14" i="2"/>
  <c r="H14" i="2"/>
  <c r="I14" i="2" s="1"/>
  <c r="J14" i="2" s="1"/>
  <c r="G14" i="2"/>
  <c r="D14" i="2"/>
  <c r="E14" i="2" s="1"/>
  <c r="F14" i="2" s="1"/>
  <c r="C14" i="2"/>
  <c r="A14" i="2"/>
  <c r="BJ13" i="2"/>
  <c r="BI13" i="2"/>
  <c r="BL13" i="2" s="1"/>
  <c r="BH13" i="2"/>
  <c r="BK13" i="2" s="1"/>
  <c r="BF13" i="2"/>
  <c r="BE13" i="2"/>
  <c r="BD13" i="2"/>
  <c r="BG13" i="2" s="1"/>
  <c r="BC13" i="2"/>
  <c r="AZ13" i="2"/>
  <c r="BA13" i="2" s="1"/>
  <c r="BB13" i="2" s="1"/>
  <c r="AY13" i="2"/>
  <c r="AV13" i="2"/>
  <c r="AW13" i="2" s="1"/>
  <c r="AX13" i="2" s="1"/>
  <c r="AU13" i="2"/>
  <c r="AR13" i="2"/>
  <c r="AS13" i="2" s="1"/>
  <c r="AT13" i="2" s="1"/>
  <c r="AQ13" i="2"/>
  <c r="AN13" i="2"/>
  <c r="AO13" i="2" s="1"/>
  <c r="AP13" i="2" s="1"/>
  <c r="AM13" i="2"/>
  <c r="AL13" i="2"/>
  <c r="AK13" i="2"/>
  <c r="AJ13" i="2"/>
  <c r="AI13" i="2"/>
  <c r="AG13" i="2"/>
  <c r="AH13" i="2" s="1"/>
  <c r="AF13" i="2"/>
  <c r="AE13" i="2"/>
  <c r="AC13" i="2"/>
  <c r="AD13" i="2" s="1"/>
  <c r="AB13" i="2"/>
  <c r="AA13" i="2"/>
  <c r="X13" i="2"/>
  <c r="Y13" i="2" s="1"/>
  <c r="Z13" i="2" s="1"/>
  <c r="W13" i="2"/>
  <c r="T13" i="2"/>
  <c r="U13" i="2" s="1"/>
  <c r="V13" i="2" s="1"/>
  <c r="S13" i="2"/>
  <c r="P13" i="2"/>
  <c r="Q13" i="2" s="1"/>
  <c r="R13" i="2" s="1"/>
  <c r="O13" i="2"/>
  <c r="L13" i="2"/>
  <c r="M13" i="2" s="1"/>
  <c r="N13" i="2" s="1"/>
  <c r="K13" i="2"/>
  <c r="I13" i="2"/>
  <c r="J13" i="2" s="1"/>
  <c r="H13" i="2"/>
  <c r="G13" i="2"/>
  <c r="D13" i="2"/>
  <c r="E13" i="2" s="1"/>
  <c r="F13" i="2" s="1"/>
  <c r="B13" i="2" s="1"/>
  <c r="C13" i="2"/>
  <c r="A13" i="2"/>
  <c r="BH12" i="2"/>
  <c r="BK12" i="2" s="1"/>
  <c r="BF12" i="2"/>
  <c r="BE12" i="2"/>
  <c r="BD12" i="2"/>
  <c r="BG12" i="2" s="1"/>
  <c r="BC12" i="2"/>
  <c r="AZ12" i="2"/>
  <c r="BA12" i="2" s="1"/>
  <c r="BB12" i="2" s="1"/>
  <c r="AY12" i="2"/>
  <c r="AV12" i="2"/>
  <c r="AW12" i="2" s="1"/>
  <c r="AX12" i="2" s="1"/>
  <c r="AU12" i="2"/>
  <c r="AT12" i="2"/>
  <c r="AS12" i="2"/>
  <c r="AR12" i="2"/>
  <c r="AQ12" i="2"/>
  <c r="AO12" i="2"/>
  <c r="AP12" i="2" s="1"/>
  <c r="AN12" i="2"/>
  <c r="AM12" i="2"/>
  <c r="AK12" i="2"/>
  <c r="AL12" i="2" s="1"/>
  <c r="AJ12" i="2"/>
  <c r="AI12" i="2"/>
  <c r="AF12" i="2"/>
  <c r="AG12" i="2" s="1"/>
  <c r="AH12" i="2" s="1"/>
  <c r="AE12" i="2"/>
  <c r="AB12" i="2"/>
  <c r="AC12" i="2" s="1"/>
  <c r="AD12" i="2" s="1"/>
  <c r="AA12" i="2"/>
  <c r="X12" i="2"/>
  <c r="Y12" i="2" s="1"/>
  <c r="Z12" i="2" s="1"/>
  <c r="W12" i="2"/>
  <c r="T12" i="2"/>
  <c r="U12" i="2" s="1"/>
  <c r="V12" i="2" s="1"/>
  <c r="S12" i="2"/>
  <c r="Q12" i="2"/>
  <c r="R12" i="2" s="1"/>
  <c r="P12" i="2"/>
  <c r="O12" i="2"/>
  <c r="L12" i="2"/>
  <c r="M12" i="2" s="1"/>
  <c r="N12" i="2" s="1"/>
  <c r="K12" i="2"/>
  <c r="I12" i="2"/>
  <c r="J12" i="2" s="1"/>
  <c r="H12" i="2"/>
  <c r="G12" i="2"/>
  <c r="E12" i="2"/>
  <c r="F12" i="2" s="1"/>
  <c r="D12" i="2"/>
  <c r="C12" i="2"/>
  <c r="A12" i="2"/>
  <c r="BJ11" i="2"/>
  <c r="BH11" i="2"/>
  <c r="BK11" i="2" s="1"/>
  <c r="BF11" i="2"/>
  <c r="BE11" i="2"/>
  <c r="BD11" i="2"/>
  <c r="BG11" i="2" s="1"/>
  <c r="BC11" i="2"/>
  <c r="BB11" i="2"/>
  <c r="BA11" i="2"/>
  <c r="AZ11" i="2"/>
  <c r="AY11" i="2"/>
  <c r="AW11" i="2"/>
  <c r="AX11" i="2" s="1"/>
  <c r="AV11" i="2"/>
  <c r="AU11" i="2"/>
  <c r="AS11" i="2"/>
  <c r="AT11" i="2" s="1"/>
  <c r="AR11" i="2"/>
  <c r="AQ11" i="2"/>
  <c r="AN11" i="2"/>
  <c r="AO11" i="2" s="1"/>
  <c r="AP11" i="2" s="1"/>
  <c r="AM11" i="2"/>
  <c r="AJ11" i="2"/>
  <c r="AK11" i="2" s="1"/>
  <c r="AL11" i="2" s="1"/>
  <c r="AI11" i="2"/>
  <c r="AF11" i="2"/>
  <c r="AG11" i="2" s="1"/>
  <c r="AH11" i="2" s="1"/>
  <c r="AE11" i="2"/>
  <c r="AB11" i="2"/>
  <c r="AC11" i="2" s="1"/>
  <c r="AD11" i="2" s="1"/>
  <c r="AA11" i="2"/>
  <c r="Y11" i="2"/>
  <c r="Z11" i="2" s="1"/>
  <c r="X11" i="2"/>
  <c r="W11" i="2"/>
  <c r="T11" i="2"/>
  <c r="U11" i="2" s="1"/>
  <c r="V11" i="2" s="1"/>
  <c r="S11" i="2"/>
  <c r="Q11" i="2"/>
  <c r="R11" i="2" s="1"/>
  <c r="P11" i="2"/>
  <c r="O11" i="2"/>
  <c r="M11" i="2"/>
  <c r="N11" i="2" s="1"/>
  <c r="L11" i="2"/>
  <c r="K11" i="2"/>
  <c r="H11" i="2"/>
  <c r="I11" i="2" s="1"/>
  <c r="J11" i="2" s="1"/>
  <c r="G11" i="2"/>
  <c r="D11" i="2"/>
  <c r="E11" i="2" s="1"/>
  <c r="F11" i="2" s="1"/>
  <c r="C11" i="2"/>
  <c r="A11" i="2"/>
  <c r="BJ10" i="2"/>
  <c r="BL10" i="2" s="1"/>
  <c r="BI10" i="2"/>
  <c r="BH10" i="2"/>
  <c r="BK10" i="2" s="1"/>
  <c r="BF10" i="2"/>
  <c r="BE10" i="2"/>
  <c r="BD10" i="2"/>
  <c r="BC10" i="2"/>
  <c r="BA10" i="2"/>
  <c r="BB10" i="2" s="1"/>
  <c r="AZ10" i="2"/>
  <c r="AY10" i="2"/>
  <c r="AV10" i="2"/>
  <c r="AW10" i="2" s="1"/>
  <c r="AX10" i="2" s="1"/>
  <c r="AU10" i="2"/>
  <c r="AR10" i="2"/>
  <c r="AS10" i="2" s="1"/>
  <c r="AT10" i="2" s="1"/>
  <c r="AQ10" i="2"/>
  <c r="AN10" i="2"/>
  <c r="AO10" i="2" s="1"/>
  <c r="AP10" i="2" s="1"/>
  <c r="AM10" i="2"/>
  <c r="AJ10" i="2"/>
  <c r="AK10" i="2" s="1"/>
  <c r="AL10" i="2" s="1"/>
  <c r="AI10" i="2"/>
  <c r="AF10" i="2"/>
  <c r="AG10" i="2" s="1"/>
  <c r="AH10" i="2" s="1"/>
  <c r="AE10" i="2"/>
  <c r="AB10" i="2"/>
  <c r="AC10" i="2" s="1"/>
  <c r="AD10" i="2" s="1"/>
  <c r="AA10" i="2"/>
  <c r="X10" i="2"/>
  <c r="Y10" i="2" s="1"/>
  <c r="Z10" i="2" s="1"/>
  <c r="W10" i="2"/>
  <c r="T10" i="2"/>
  <c r="U10" i="2" s="1"/>
  <c r="V10" i="2" s="1"/>
  <c r="S10" i="2"/>
  <c r="P10" i="2"/>
  <c r="Q10" i="2" s="1"/>
  <c r="R10" i="2" s="1"/>
  <c r="O10" i="2"/>
  <c r="L10" i="2"/>
  <c r="M10" i="2" s="1"/>
  <c r="N10" i="2" s="1"/>
  <c r="K10" i="2"/>
  <c r="H10" i="2"/>
  <c r="I10" i="2" s="1"/>
  <c r="J10" i="2" s="1"/>
  <c r="G10" i="2"/>
  <c r="D10" i="2"/>
  <c r="E10" i="2" s="1"/>
  <c r="F10" i="2" s="1"/>
  <c r="C10" i="2"/>
  <c r="A10" i="2"/>
  <c r="BH9" i="2"/>
  <c r="BK9" i="2" s="1"/>
  <c r="BF9" i="2"/>
  <c r="BE9" i="2"/>
  <c r="BD9" i="2"/>
  <c r="BC9" i="2"/>
  <c r="AZ9" i="2"/>
  <c r="BA9" i="2" s="1"/>
  <c r="BB9" i="2" s="1"/>
  <c r="AY9" i="2"/>
  <c r="AX9" i="2"/>
  <c r="AW9" i="2"/>
  <c r="AV9" i="2"/>
  <c r="AU9" i="2"/>
  <c r="AR9" i="2"/>
  <c r="AS9" i="2" s="1"/>
  <c r="AT9" i="2" s="1"/>
  <c r="AQ9" i="2"/>
  <c r="AP9" i="2"/>
  <c r="AO9" i="2"/>
  <c r="AN9" i="2"/>
  <c r="AM9" i="2"/>
  <c r="AJ9" i="2"/>
  <c r="AI9" i="2"/>
  <c r="AK9" i="2" s="1"/>
  <c r="AL9" i="2" s="1"/>
  <c r="AH9" i="2"/>
  <c r="AG9" i="2"/>
  <c r="AF9" i="2"/>
  <c r="AE9" i="2"/>
  <c r="AB9" i="2"/>
  <c r="AA9" i="2"/>
  <c r="AC9" i="2" s="1"/>
  <c r="AD9" i="2" s="1"/>
  <c r="Z9" i="2"/>
  <c r="Y9" i="2"/>
  <c r="X9" i="2"/>
  <c r="W9" i="2"/>
  <c r="T9" i="2"/>
  <c r="S9" i="2"/>
  <c r="U9" i="2" s="1"/>
  <c r="V9" i="2" s="1"/>
  <c r="R9" i="2"/>
  <c r="Q9" i="2"/>
  <c r="P9" i="2"/>
  <c r="O9" i="2"/>
  <c r="L9" i="2"/>
  <c r="K9" i="2"/>
  <c r="M9" i="2" s="1"/>
  <c r="N9" i="2" s="1"/>
  <c r="J9" i="2"/>
  <c r="I9" i="2"/>
  <c r="H9" i="2"/>
  <c r="G9" i="2"/>
  <c r="D9" i="2"/>
  <c r="C9" i="2"/>
  <c r="E9" i="2" s="1"/>
  <c r="F9" i="2" s="1"/>
  <c r="A9" i="2"/>
  <c r="BI16" i="2" l="1"/>
  <c r="BL21" i="2"/>
  <c r="BK42" i="2"/>
  <c r="BJ42" i="2"/>
  <c r="BI42" i="2"/>
  <c r="BG25" i="2"/>
  <c r="BG50" i="2"/>
  <c r="BI9" i="2"/>
  <c r="BI15" i="2"/>
  <c r="BJ16" i="2"/>
  <c r="BJ9" i="2"/>
  <c r="BG10" i="2"/>
  <c r="B10" i="2" s="1"/>
  <c r="BI14" i="2"/>
  <c r="BJ15" i="2"/>
  <c r="BG18" i="2"/>
  <c r="B18" i="2" s="1"/>
  <c r="BE22" i="2"/>
  <c r="BD22" i="2"/>
  <c r="BG22" i="2" s="1"/>
  <c r="Y23" i="2"/>
  <c r="Z23" i="2" s="1"/>
  <c r="AO23" i="2"/>
  <c r="AP23" i="2" s="1"/>
  <c r="BF23" i="2"/>
  <c r="BE23" i="2"/>
  <c r="AS24" i="2"/>
  <c r="AT24" i="2" s="1"/>
  <c r="BG24" i="2"/>
  <c r="BK25" i="2"/>
  <c r="BJ25" i="2"/>
  <c r="BI25" i="2"/>
  <c r="BL25" i="2" s="1"/>
  <c r="M26" i="2"/>
  <c r="N26" i="2" s="1"/>
  <c r="AC27" i="2"/>
  <c r="AD27" i="2" s="1"/>
  <c r="AS28" i="2"/>
  <c r="AT28" i="2" s="1"/>
  <c r="BG28" i="2"/>
  <c r="M35" i="2"/>
  <c r="N35" i="2" s="1"/>
  <c r="BJ14" i="2"/>
  <c r="BG17" i="2"/>
  <c r="B17" i="2" s="1"/>
  <c r="BL20" i="2"/>
  <c r="B20" i="2" s="1"/>
  <c r="U24" i="2"/>
  <c r="V24" i="2" s="1"/>
  <c r="B24" i="2" s="1"/>
  <c r="AK25" i="2"/>
  <c r="AL25" i="2" s="1"/>
  <c r="BA26" i="2"/>
  <c r="BB26" i="2" s="1"/>
  <c r="E27" i="2"/>
  <c r="F27" i="2" s="1"/>
  <c r="U28" i="2"/>
  <c r="V28" i="2" s="1"/>
  <c r="M34" i="2"/>
  <c r="N34" i="2" s="1"/>
  <c r="B34" i="2" s="1"/>
  <c r="AO35" i="2"/>
  <c r="AP35" i="2" s="1"/>
  <c r="B35" i="2" s="1"/>
  <c r="AO36" i="2"/>
  <c r="AP36" i="2" s="1"/>
  <c r="B36" i="2" s="1"/>
  <c r="BJ37" i="2"/>
  <c r="BI37" i="2"/>
  <c r="B52" i="2"/>
  <c r="BK64" i="2"/>
  <c r="BJ64" i="2"/>
  <c r="BI64" i="2"/>
  <c r="BK24" i="2"/>
  <c r="BJ24" i="2"/>
  <c r="BI24" i="2"/>
  <c r="BL24" i="2" s="1"/>
  <c r="BK28" i="2"/>
  <c r="BJ28" i="2"/>
  <c r="BI28" i="2"/>
  <c r="BL28" i="2" s="1"/>
  <c r="B28" i="2" s="1"/>
  <c r="B29" i="2"/>
  <c r="BK26" i="2"/>
  <c r="BJ26" i="2"/>
  <c r="BI26" i="2"/>
  <c r="BL26" i="2" s="1"/>
  <c r="BI12" i="2"/>
  <c r="BL12" i="2" s="1"/>
  <c r="B12" i="2" s="1"/>
  <c r="BG9" i="2"/>
  <c r="BI11" i="2"/>
  <c r="BL11" i="2" s="1"/>
  <c r="B11" i="2" s="1"/>
  <c r="BJ12" i="2"/>
  <c r="BG15" i="2"/>
  <c r="BI19" i="2"/>
  <c r="BL19" i="2" s="1"/>
  <c r="B19" i="2" s="1"/>
  <c r="BG21" i="2"/>
  <c r="B21" i="2" s="1"/>
  <c r="BL22" i="2"/>
  <c r="B22" i="2" s="1"/>
  <c r="AK24" i="2"/>
  <c r="AL24" i="2" s="1"/>
  <c r="BA25" i="2"/>
  <c r="BB25" i="2" s="1"/>
  <c r="E26" i="2"/>
  <c r="F26" i="2" s="1"/>
  <c r="U27" i="2"/>
  <c r="V27" i="2" s="1"/>
  <c r="AK28" i="2"/>
  <c r="AL28" i="2" s="1"/>
  <c r="M30" i="2"/>
  <c r="N30" i="2" s="1"/>
  <c r="M31" i="2"/>
  <c r="N31" i="2" s="1"/>
  <c r="M32" i="2"/>
  <c r="N32" i="2" s="1"/>
  <c r="AO33" i="2"/>
  <c r="AP33" i="2" s="1"/>
  <c r="B33" i="2" s="1"/>
  <c r="BE44" i="2"/>
  <c r="BD44" i="2"/>
  <c r="BG44" i="2" s="1"/>
  <c r="B44" i="2" s="1"/>
  <c r="BF44" i="2"/>
  <c r="BK46" i="2"/>
  <c r="BJ46" i="2"/>
  <c r="BI46" i="2"/>
  <c r="BL46" i="2" s="1"/>
  <c r="BG14" i="2"/>
  <c r="BJ19" i="2"/>
  <c r="AG23" i="2"/>
  <c r="AH23" i="2" s="1"/>
  <c r="AW23" i="2"/>
  <c r="AX23" i="2" s="1"/>
  <c r="AC25" i="2"/>
  <c r="AD25" i="2" s="1"/>
  <c r="B25" i="2" s="1"/>
  <c r="AS26" i="2"/>
  <c r="AT26" i="2" s="1"/>
  <c r="BG26" i="2"/>
  <c r="BK27" i="2"/>
  <c r="BJ27" i="2"/>
  <c r="BI27" i="2"/>
  <c r="M28" i="2"/>
  <c r="N28" i="2" s="1"/>
  <c r="AO32" i="2"/>
  <c r="AP32" i="2" s="1"/>
  <c r="BG34" i="2"/>
  <c r="BG35" i="2"/>
  <c r="BG36" i="2"/>
  <c r="BL48" i="2"/>
  <c r="AO37" i="2"/>
  <c r="AP37" i="2" s="1"/>
  <c r="BA37" i="2"/>
  <c r="BB37" i="2" s="1"/>
  <c r="M38" i="2"/>
  <c r="N38" i="2" s="1"/>
  <c r="BG39" i="2"/>
  <c r="E42" i="2"/>
  <c r="F42" i="2" s="1"/>
  <c r="BL43" i="2"/>
  <c r="AG45" i="2"/>
  <c r="AH45" i="2" s="1"/>
  <c r="AW45" i="2"/>
  <c r="AX45" i="2" s="1"/>
  <c r="BF55" i="2"/>
  <c r="BE55" i="2"/>
  <c r="BD55" i="2"/>
  <c r="BJ58" i="2"/>
  <c r="BI58" i="2"/>
  <c r="BL58" i="2" s="1"/>
  <c r="B60" i="2"/>
  <c r="BA30" i="2"/>
  <c r="BB30" i="2" s="1"/>
  <c r="BA31" i="2"/>
  <c r="BB31" i="2" s="1"/>
  <c r="BA32" i="2"/>
  <c r="BB32" i="2" s="1"/>
  <c r="BA33" i="2"/>
  <c r="BB33" i="2" s="1"/>
  <c r="BA34" i="2"/>
  <c r="BB34" i="2" s="1"/>
  <c r="AC37" i="2"/>
  <c r="AD37" i="2" s="1"/>
  <c r="BG38" i="2"/>
  <c r="Y41" i="2"/>
  <c r="Z41" i="2" s="1"/>
  <c r="AO41" i="2"/>
  <c r="AP41" i="2" s="1"/>
  <c r="BF41" i="2"/>
  <c r="BG41" i="2" s="1"/>
  <c r="BE41" i="2"/>
  <c r="BL44" i="2"/>
  <c r="BF49" i="2"/>
  <c r="BE49" i="2"/>
  <c r="BD49" i="2"/>
  <c r="BG49" i="2" s="1"/>
  <c r="B49" i="2" s="1"/>
  <c r="BK50" i="2"/>
  <c r="BJ50" i="2"/>
  <c r="BL50" i="2" s="1"/>
  <c r="B50" i="2" s="1"/>
  <c r="BG51" i="2"/>
  <c r="B51" i="2" s="1"/>
  <c r="BJ55" i="2"/>
  <c r="BL55" i="2" s="1"/>
  <c r="BK55" i="2"/>
  <c r="AC58" i="2"/>
  <c r="AD58" i="2" s="1"/>
  <c r="AS58" i="2"/>
  <c r="AT58" i="2" s="1"/>
  <c r="B39" i="2"/>
  <c r="BE40" i="2"/>
  <c r="BD40" i="2"/>
  <c r="B47" i="2"/>
  <c r="BE52" i="2"/>
  <c r="BD52" i="2"/>
  <c r="BG52" i="2" s="1"/>
  <c r="BE53" i="2"/>
  <c r="BF53" i="2"/>
  <c r="BD53" i="2"/>
  <c r="BG53" i="2" s="1"/>
  <c r="BF54" i="2"/>
  <c r="BE54" i="2"/>
  <c r="BK90" i="2"/>
  <c r="BJ90" i="2"/>
  <c r="BI90" i="2"/>
  <c r="BD37" i="2"/>
  <c r="BF40" i="2"/>
  <c r="BJ49" i="2"/>
  <c r="BI49" i="2"/>
  <c r="BL49" i="2" s="1"/>
  <c r="BF52" i="2"/>
  <c r="BD54" i="2"/>
  <c r="AC30" i="2"/>
  <c r="AD30" i="2" s="1"/>
  <c r="AC31" i="2"/>
  <c r="AD31" i="2" s="1"/>
  <c r="AC32" i="2"/>
  <c r="AD32" i="2" s="1"/>
  <c r="AC33" i="2"/>
  <c r="AD33" i="2" s="1"/>
  <c r="AC34" i="2"/>
  <c r="AD34" i="2" s="1"/>
  <c r="U37" i="2"/>
  <c r="V37" i="2" s="1"/>
  <c r="BF37" i="2"/>
  <c r="BK38" i="2"/>
  <c r="BJ38" i="2"/>
  <c r="BL39" i="2"/>
  <c r="BJ41" i="2"/>
  <c r="BI41" i="2"/>
  <c r="M42" i="2"/>
  <c r="N42" i="2" s="1"/>
  <c r="BG43" i="2"/>
  <c r="Y45" i="2"/>
  <c r="Z45" i="2" s="1"/>
  <c r="B45" i="2" s="1"/>
  <c r="AO45" i="2"/>
  <c r="AP45" i="2" s="1"/>
  <c r="BF45" i="2"/>
  <c r="BE45" i="2"/>
  <c r="BG45" i="2" s="1"/>
  <c r="BK49" i="2"/>
  <c r="BI54" i="2"/>
  <c r="BK54" i="2"/>
  <c r="BJ54" i="2"/>
  <c r="U30" i="2"/>
  <c r="V30" i="2" s="1"/>
  <c r="U31" i="2"/>
  <c r="V31" i="2" s="1"/>
  <c r="U32" i="2"/>
  <c r="V32" i="2" s="1"/>
  <c r="U33" i="2"/>
  <c r="V33" i="2" s="1"/>
  <c r="U34" i="2"/>
  <c r="V34" i="2" s="1"/>
  <c r="AW37" i="2"/>
  <c r="AX37" i="2" s="1"/>
  <c r="I38" i="2"/>
  <c r="J38" i="2" s="1"/>
  <c r="AG41" i="2"/>
  <c r="AH41" i="2" s="1"/>
  <c r="AW41" i="2"/>
  <c r="AX41" i="2" s="1"/>
  <c r="BG42" i="2"/>
  <c r="B43" i="2"/>
  <c r="I46" i="2"/>
  <c r="J46" i="2" s="1"/>
  <c r="B46" i="2" s="1"/>
  <c r="BL51" i="2"/>
  <c r="BL56" i="2"/>
  <c r="BG63" i="2"/>
  <c r="AG65" i="2"/>
  <c r="AH65" i="2" s="1"/>
  <c r="BG66" i="2"/>
  <c r="I54" i="2"/>
  <c r="J54" i="2" s="1"/>
  <c r="AC54" i="2"/>
  <c r="AD54" i="2" s="1"/>
  <c r="BL57" i="2"/>
  <c r="E59" i="2"/>
  <c r="F59" i="2" s="1"/>
  <c r="Y62" i="2"/>
  <c r="Z62" i="2" s="1"/>
  <c r="AO62" i="2"/>
  <c r="AP62" i="2" s="1"/>
  <c r="BF62" i="2"/>
  <c r="BE62" i="2"/>
  <c r="BG62" i="2" s="1"/>
  <c r="BK65" i="2"/>
  <c r="BJ65" i="2"/>
  <c r="BI65" i="2"/>
  <c r="BF69" i="2"/>
  <c r="BE69" i="2"/>
  <c r="BG69" i="2" s="1"/>
  <c r="BK70" i="2"/>
  <c r="BJ70" i="2"/>
  <c r="BI70" i="2"/>
  <c r="Y77" i="2"/>
  <c r="Z77" i="2" s="1"/>
  <c r="AO77" i="2"/>
  <c r="AP77" i="2" s="1"/>
  <c r="BF77" i="2"/>
  <c r="BE77" i="2"/>
  <c r="BG77" i="2" s="1"/>
  <c r="B77" i="2" s="1"/>
  <c r="BF92" i="2"/>
  <c r="BE92" i="2"/>
  <c r="BG92" i="2" s="1"/>
  <c r="B92" i="2" s="1"/>
  <c r="BE61" i="2"/>
  <c r="BD61" i="2"/>
  <c r="BI45" i="2"/>
  <c r="BL45" i="2" s="1"/>
  <c r="BD48" i="2"/>
  <c r="BG48" i="2" s="1"/>
  <c r="B48" i="2" s="1"/>
  <c r="BI52" i="2"/>
  <c r="BL52" i="2" s="1"/>
  <c r="BG56" i="2"/>
  <c r="B56" i="2" s="1"/>
  <c r="BF58" i="2"/>
  <c r="BE58" i="2"/>
  <c r="BD58" i="2"/>
  <c r="BK59" i="2"/>
  <c r="BJ59" i="2"/>
  <c r="BF61" i="2"/>
  <c r="AG53" i="2"/>
  <c r="AH53" i="2" s="1"/>
  <c r="B53" i="2" s="1"/>
  <c r="AS54" i="2"/>
  <c r="AT54" i="2" s="1"/>
  <c r="M55" i="2"/>
  <c r="N55" i="2" s="1"/>
  <c r="M59" i="2"/>
  <c r="N59" i="2" s="1"/>
  <c r="BI59" i="2"/>
  <c r="AG62" i="2"/>
  <c r="AH62" i="2" s="1"/>
  <c r="AW62" i="2"/>
  <c r="AX62" i="2" s="1"/>
  <c r="BD67" i="2"/>
  <c r="BF67" i="2"/>
  <c r="BE67" i="2"/>
  <c r="AO68" i="2"/>
  <c r="AP68" i="2" s="1"/>
  <c r="B68" i="2" s="1"/>
  <c r="BG74" i="2"/>
  <c r="BK78" i="2"/>
  <c r="BJ78" i="2"/>
  <c r="BI78" i="2"/>
  <c r="BL78" i="2" s="1"/>
  <c r="BK96" i="2"/>
  <c r="BJ96" i="2"/>
  <c r="BI96" i="2"/>
  <c r="I65" i="2"/>
  <c r="J65" i="2" s="1"/>
  <c r="BI66" i="2"/>
  <c r="BL66" i="2" s="1"/>
  <c r="B66" i="2" s="1"/>
  <c r="BE76" i="2"/>
  <c r="BD76" i="2"/>
  <c r="BF73" i="2"/>
  <c r="BE73" i="2"/>
  <c r="BD73" i="2"/>
  <c r="BG73" i="2" s="1"/>
  <c r="BK74" i="2"/>
  <c r="BJ74" i="2"/>
  <c r="B81" i="2"/>
  <c r="BF91" i="2"/>
  <c r="BE91" i="2"/>
  <c r="BD91" i="2"/>
  <c r="BG91" i="2" s="1"/>
  <c r="B91" i="2" s="1"/>
  <c r="BI63" i="2"/>
  <c r="BD64" i="2"/>
  <c r="BD68" i="2"/>
  <c r="BG68" i="2" s="1"/>
  <c r="BI74" i="2"/>
  <c r="BD57" i="2"/>
  <c r="BG57" i="2" s="1"/>
  <c r="B57" i="2" s="1"/>
  <c r="BI62" i="2"/>
  <c r="BL62" i="2" s="1"/>
  <c r="BJ63" i="2"/>
  <c r="AO64" i="2"/>
  <c r="AP64" i="2" s="1"/>
  <c r="BF64" i="2"/>
  <c r="BD65" i="2"/>
  <c r="AW68" i="2"/>
  <c r="AX68" i="2" s="1"/>
  <c r="BF68" i="2"/>
  <c r="BA69" i="2"/>
  <c r="BB69" i="2" s="1"/>
  <c r="BG71" i="2"/>
  <c r="B71" i="2" s="1"/>
  <c r="AC73" i="2"/>
  <c r="AD73" i="2" s="1"/>
  <c r="AS73" i="2"/>
  <c r="AT73" i="2" s="1"/>
  <c r="BJ73" i="2"/>
  <c r="BI73" i="2"/>
  <c r="BL75" i="2"/>
  <c r="BE81" i="2"/>
  <c r="BD81" i="2"/>
  <c r="BG81" i="2" s="1"/>
  <c r="BF81" i="2"/>
  <c r="B109" i="2"/>
  <c r="BE65" i="2"/>
  <c r="AC69" i="2"/>
  <c r="AD69" i="2" s="1"/>
  <c r="B69" i="2" s="1"/>
  <c r="B78" i="2"/>
  <c r="BG78" i="2"/>
  <c r="AC79" i="2"/>
  <c r="AD79" i="2" s="1"/>
  <c r="B107" i="2"/>
  <c r="BI72" i="2"/>
  <c r="BL72" i="2" s="1"/>
  <c r="BD75" i="2"/>
  <c r="BG75" i="2" s="1"/>
  <c r="B75" i="2" s="1"/>
  <c r="AO79" i="2"/>
  <c r="AP79" i="2" s="1"/>
  <c r="BL81" i="2"/>
  <c r="BF82" i="2"/>
  <c r="BE82" i="2"/>
  <c r="BG82" i="2" s="1"/>
  <c r="B82" i="2" s="1"/>
  <c r="BG84" i="2"/>
  <c r="BK87" i="2"/>
  <c r="BJ87" i="2"/>
  <c r="BL87" i="2" s="1"/>
  <c r="B87" i="2" s="1"/>
  <c r="AG90" i="2"/>
  <c r="AH90" i="2" s="1"/>
  <c r="BF100" i="2"/>
  <c r="BE100" i="2"/>
  <c r="BG100" i="2" s="1"/>
  <c r="B100" i="2" s="1"/>
  <c r="B102" i="2"/>
  <c r="B103" i="2"/>
  <c r="BK105" i="2"/>
  <c r="BJ105" i="2"/>
  <c r="BI105" i="2"/>
  <c r="BL105" i="2" s="1"/>
  <c r="BL80" i="2"/>
  <c r="BF89" i="2"/>
  <c r="BE89" i="2"/>
  <c r="BD89" i="2"/>
  <c r="BK104" i="2"/>
  <c r="BJ104" i="2"/>
  <c r="BI104" i="2"/>
  <c r="BL104" i="2" s="1"/>
  <c r="BF108" i="2"/>
  <c r="BE108" i="2"/>
  <c r="BI69" i="2"/>
  <c r="BL69" i="2" s="1"/>
  <c r="BD72" i="2"/>
  <c r="BG72" i="2" s="1"/>
  <c r="B72" i="2" s="1"/>
  <c r="BI77" i="2"/>
  <c r="BL77" i="2" s="1"/>
  <c r="BI79" i="2"/>
  <c r="BK86" i="2"/>
  <c r="BJ86" i="2"/>
  <c r="BI86" i="2"/>
  <c r="BL86" i="2" s="1"/>
  <c r="BL89" i="2"/>
  <c r="B93" i="2"/>
  <c r="BD108" i="2"/>
  <c r="BG108" i="2" s="1"/>
  <c r="B108" i="2" s="1"/>
  <c r="BJ79" i="2"/>
  <c r="I80" i="2"/>
  <c r="J80" i="2" s="1"/>
  <c r="B80" i="2" s="1"/>
  <c r="Y82" i="2"/>
  <c r="Z82" i="2" s="1"/>
  <c r="AK83" i="2"/>
  <c r="AL83" i="2" s="1"/>
  <c r="BK83" i="2"/>
  <c r="BJ83" i="2"/>
  <c r="BI83" i="2"/>
  <c r="M84" i="2"/>
  <c r="N84" i="2" s="1"/>
  <c r="B84" i="2" s="1"/>
  <c r="Y90" i="2"/>
  <c r="Z90" i="2" s="1"/>
  <c r="BL94" i="2"/>
  <c r="AS97" i="2"/>
  <c r="AT97" i="2" s="1"/>
  <c r="AC104" i="2"/>
  <c r="AD104" i="2" s="1"/>
  <c r="E105" i="2"/>
  <c r="F105" i="2" s="1"/>
  <c r="B105" i="2" s="1"/>
  <c r="BD80" i="2"/>
  <c r="BG80" i="2" s="1"/>
  <c r="BI85" i="2"/>
  <c r="BL85" i="2" s="1"/>
  <c r="B85" i="2" s="1"/>
  <c r="BD88" i="2"/>
  <c r="BG88" i="2" s="1"/>
  <c r="B88" i="2" s="1"/>
  <c r="BI91" i="2"/>
  <c r="BL91" i="2" s="1"/>
  <c r="BI92" i="2"/>
  <c r="BL92" i="2" s="1"/>
  <c r="AS96" i="2"/>
  <c r="AT96" i="2" s="1"/>
  <c r="BJ100" i="2"/>
  <c r="BF107" i="2"/>
  <c r="BE107" i="2"/>
  <c r="BD107" i="2"/>
  <c r="BG107" i="2" s="1"/>
  <c r="BG94" i="2"/>
  <c r="B94" i="2" s="1"/>
  <c r="BK100" i="2"/>
  <c r="BL100" i="2" s="1"/>
  <c r="BF103" i="2"/>
  <c r="BD86" i="2"/>
  <c r="BG86" i="2" s="1"/>
  <c r="B86" i="2" s="1"/>
  <c r="BE90" i="2"/>
  <c r="BD90" i="2"/>
  <c r="BD95" i="2"/>
  <c r="BG95" i="2" s="1"/>
  <c r="AK96" i="2"/>
  <c r="AL96" i="2" s="1"/>
  <c r="BK97" i="2"/>
  <c r="BL97" i="2" s="1"/>
  <c r="BJ97" i="2"/>
  <c r="BF99" i="2"/>
  <c r="BE99" i="2"/>
  <c r="BD99" i="2"/>
  <c r="BG99" i="2" s="1"/>
  <c r="B99" i="2" s="1"/>
  <c r="U104" i="2"/>
  <c r="V104" i="2" s="1"/>
  <c r="BE86" i="2"/>
  <c r="BG101" i="2"/>
  <c r="B101" i="2" s="1"/>
  <c r="AC96" i="2"/>
  <c r="AD96" i="2" s="1"/>
  <c r="BI98" i="2"/>
  <c r="BL98" i="2" s="1"/>
  <c r="BE101" i="2"/>
  <c r="AK104" i="2"/>
  <c r="AL104" i="2" s="1"/>
  <c r="BI95" i="2"/>
  <c r="BL95" i="2" s="1"/>
  <c r="B95" i="2" s="1"/>
  <c r="BD98" i="2"/>
  <c r="BG98" i="2" s="1"/>
  <c r="B98" i="2" s="1"/>
  <c r="BI103" i="2"/>
  <c r="BL103" i="2" s="1"/>
  <c r="BD106" i="2"/>
  <c r="BG106" i="2" s="1"/>
  <c r="B106" i="2" s="1"/>
  <c r="BI110" i="2"/>
  <c r="BL110" i="2" s="1"/>
  <c r="B110" i="2" s="1"/>
  <c r="B97" i="2" l="1"/>
  <c r="B41" i="2"/>
  <c r="B15" i="2"/>
  <c r="B83" i="2"/>
  <c r="B64" i="2"/>
  <c r="BL83" i="2"/>
  <c r="BG89" i="2"/>
  <c r="B89" i="2" s="1"/>
  <c r="BL63" i="2"/>
  <c r="B63" i="2" s="1"/>
  <c r="BL59" i="2"/>
  <c r="B59" i="2" s="1"/>
  <c r="BL38" i="2"/>
  <c r="B38" i="2" s="1"/>
  <c r="B31" i="2"/>
  <c r="B32" i="2"/>
  <c r="B104" i="2"/>
  <c r="BG90" i="2"/>
  <c r="B90" i="2" s="1"/>
  <c r="BG76" i="2"/>
  <c r="B76" i="2" s="1"/>
  <c r="BG58" i="2"/>
  <c r="B58" i="2" s="1"/>
  <c r="BL65" i="2"/>
  <c r="B42" i="2"/>
  <c r="B30" i="2"/>
  <c r="B27" i="2"/>
  <c r="BL15" i="2"/>
  <c r="BG64" i="2"/>
  <c r="BG37" i="2"/>
  <c r="B37" i="2" s="1"/>
  <c r="BL9" i="2"/>
  <c r="B9" i="2" s="1"/>
  <c r="BL16" i="2"/>
  <c r="B16" i="2" s="1"/>
  <c r="B62" i="2"/>
  <c r="BG54" i="2"/>
  <c r="B54" i="2" s="1"/>
  <c r="BG55" i="2"/>
  <c r="B55" i="2" s="1"/>
  <c r="BL37" i="2"/>
  <c r="BL42" i="2"/>
  <c r="BG61" i="2"/>
  <c r="B61" i="2" s="1"/>
  <c r="BL70" i="2"/>
  <c r="B70" i="2" s="1"/>
  <c r="BL90" i="2"/>
  <c r="BG40" i="2"/>
  <c r="B40" i="2" s="1"/>
  <c r="B26" i="2"/>
  <c r="BL64" i="2"/>
  <c r="BL79" i="2"/>
  <c r="B79" i="2" s="1"/>
  <c r="BL73" i="2"/>
  <c r="B73" i="2" s="1"/>
  <c r="BG65" i="2"/>
  <c r="B65" i="2" s="1"/>
  <c r="BL74" i="2"/>
  <c r="B74" i="2" s="1"/>
  <c r="BL96" i="2"/>
  <c r="B96" i="2" s="1"/>
  <c r="BG67" i="2"/>
  <c r="B67" i="2" s="1"/>
  <c r="BL54" i="2"/>
  <c r="BL41" i="2"/>
  <c r="BL27" i="2"/>
  <c r="BG23" i="2"/>
  <c r="B23" i="2" s="1"/>
  <c r="BL14" i="2"/>
  <c r="B14" i="2" s="1"/>
</calcChain>
</file>

<file path=xl/sharedStrings.xml><?xml version="1.0" encoding="utf-8"?>
<sst xmlns="http://schemas.openxmlformats.org/spreadsheetml/2006/main" count="471" uniqueCount="158">
  <si>
    <t>Timestamp</t>
  </si>
  <si>
    <t>Email Address</t>
  </si>
  <si>
    <t>Initial - Car 1 - Displacement (m)</t>
  </si>
  <si>
    <t>Initial - Car 1 - Time (s)</t>
  </si>
  <si>
    <t>Initial - Car 1 - Velocity (m/s)</t>
  </si>
  <si>
    <t>Initial - Car 1 - Momentum (kg*m/s)</t>
  </si>
  <si>
    <t>Initial - Car 1 - Kinetic Energy (J)</t>
  </si>
  <si>
    <t>Final - Car 1 - Displacement (m)</t>
  </si>
  <si>
    <t>Final - Car 1 - Time (s)</t>
  </si>
  <si>
    <t>Final - Car 1 - Velocity (m/s)</t>
  </si>
  <si>
    <t>Final - Car 1 - Momentum (kg*m/s)</t>
  </si>
  <si>
    <t>Final - Car 1 - Kinetic Energy (J)</t>
  </si>
  <si>
    <t>Final - Car 2 - Displacement (m)</t>
  </si>
  <si>
    <t>Final - Car 2 - Time (s)</t>
  </si>
  <si>
    <t>Final - Car 2 - Velocity (m/s)</t>
  </si>
  <si>
    <t>Final - Car 2 - Momentum (kg*m/s)</t>
  </si>
  <si>
    <t>Final - Car 2 - Kinetic Energy (J)</t>
  </si>
  <si>
    <t>Initial Momentum of System</t>
  </si>
  <si>
    <t>Initial Kinetic Energy of System</t>
  </si>
  <si>
    <t>Final Momentum of System</t>
  </si>
  <si>
    <t>Final Kinetic Energy of System</t>
  </si>
  <si>
    <t>Momentum Conserved?</t>
  </si>
  <si>
    <t>Elastic Collision?</t>
  </si>
  <si>
    <t>mbayer@clearview.ab.ca</t>
  </si>
  <si>
    <t>Momentum is conserved (&lt;20% difference)</t>
  </si>
  <si>
    <t>Elastic (&lt;20% difference)</t>
  </si>
  <si>
    <t>Student 1</t>
  </si>
  <si>
    <t>Not elastic (&gt;20% difference)</t>
  </si>
  <si>
    <t>Student 2</t>
  </si>
  <si>
    <t>Momentum is not conserved (&gt;20% difference)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</si>
  <si>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</si>
  <si>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</si>
  <si>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</si>
  <si>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</si>
  <si>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</si>
  <si>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</si>
  <si>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</si>
  <si>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</si>
  <si>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</si>
  <si>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</si>
  <si>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</si>
  <si>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</si>
  <si>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</si>
  <si>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</si>
  <si>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</si>
  <si>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</si>
  <si>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</si>
  <si>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</si>
  <si>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</si>
  <si>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</si>
  <si>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</si>
  <si>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Student 24</t>
  </si>
  <si>
    <t>Student 25</t>
  </si>
  <si>
    <t>Student 26</t>
  </si>
  <si>
    <t>Student 27</t>
  </si>
  <si>
    <t>Student 28</t>
  </si>
  <si>
    <t>Student 29</t>
  </si>
  <si>
    <t>Student 30</t>
  </si>
  <si>
    <t>Student 31</t>
  </si>
  <si>
    <t>Student 32</t>
  </si>
  <si>
    <t>Student 33</t>
  </si>
  <si>
    <t>Student 34</t>
  </si>
  <si>
    <t>Student 35</t>
  </si>
  <si>
    <t>Student 36</t>
  </si>
  <si>
    <t>Student 37</t>
  </si>
  <si>
    <t>Student 38</t>
  </si>
  <si>
    <t>Student 39</t>
  </si>
  <si>
    <t>Student 40</t>
  </si>
  <si>
    <t>Student 41</t>
  </si>
  <si>
    <t>Student 42</t>
  </si>
  <si>
    <t>Student 43</t>
  </si>
  <si>
    <t>Momentum is gained (measurement error)</t>
  </si>
  <si>
    <t>Student 44</t>
  </si>
  <si>
    <t>Student 45</t>
  </si>
  <si>
    <t>Student 46</t>
  </si>
  <si>
    <t>Student 47</t>
  </si>
  <si>
    <t>Student 48</t>
  </si>
  <si>
    <t>Student 49</t>
  </si>
  <si>
    <t>Student 50</t>
  </si>
  <si>
    <t>Student 51</t>
  </si>
  <si>
    <t>Student 52</t>
  </si>
  <si>
    <t>Student 53</t>
  </si>
  <si>
    <t>Student 54</t>
  </si>
  <si>
    <t>Student 55</t>
  </si>
  <si>
    <t>Student 56</t>
  </si>
  <si>
    <t>Student 57</t>
  </si>
  <si>
    <t>Energy is gained (measurement error)</t>
  </si>
  <si>
    <t>Student 58</t>
  </si>
  <si>
    <t>Student 59</t>
  </si>
  <si>
    <t>Student 60</t>
  </si>
  <si>
    <t>Student 61</t>
  </si>
  <si>
    <t>Student 62</t>
  </si>
  <si>
    <t>Student 63</t>
  </si>
  <si>
    <t>Student 64</t>
  </si>
  <si>
    <t>Student 65</t>
  </si>
  <si>
    <t>Student 66</t>
  </si>
  <si>
    <t>Student 67</t>
  </si>
  <si>
    <t>Student 68</t>
  </si>
  <si>
    <t>Student 69</t>
  </si>
  <si>
    <t>Student 70</t>
  </si>
  <si>
    <t>Student 71</t>
  </si>
  <si>
    <t>Student 72</t>
  </si>
  <si>
    <t>Student 73</t>
  </si>
  <si>
    <t>Student 74</t>
  </si>
  <si>
    <t>Student 75</t>
  </si>
  <si>
    <t>Student 76</t>
  </si>
  <si>
    <t>Student 77</t>
  </si>
  <si>
    <t>Student 78</t>
  </si>
  <si>
    <t>Student 79</t>
  </si>
  <si>
    <t>Student 80</t>
  </si>
  <si>
    <t>Student 81</t>
  </si>
  <si>
    <t>Student 82</t>
  </si>
  <si>
    <t>Student 83</t>
  </si>
  <si>
    <t>Student 84</t>
  </si>
  <si>
    <t>Student 85</t>
  </si>
  <si>
    <t>Student 86</t>
  </si>
  <si>
    <t>Student 87</t>
  </si>
  <si>
    <t>Student 88</t>
  </si>
  <si>
    <t>Student 89</t>
  </si>
  <si>
    <t>Student 90</t>
  </si>
  <si>
    <t>Student 91</t>
  </si>
  <si>
    <t>Student 92</t>
  </si>
  <si>
    <t>Student 93</t>
  </si>
  <si>
    <t>Condition #1</t>
  </si>
  <si>
    <t>SPEC</t>
  </si>
  <si>
    <t>Blue 1 (kg)</t>
  </si>
  <si>
    <t>Red 2 (kg)</t>
  </si>
  <si>
    <t>Initial Blue Car 1</t>
  </si>
  <si>
    <t>Final Blue Car 1</t>
  </si>
  <si>
    <t>Final Red Car 2</t>
  </si>
  <si>
    <t>Analysis</t>
  </si>
  <si>
    <t>v1i</t>
  </si>
  <si>
    <t>p1i</t>
  </si>
  <si>
    <t>Ek1i</t>
  </si>
  <si>
    <t>v1f</t>
  </si>
  <si>
    <t>p1f</t>
  </si>
  <si>
    <t>Ek1f</t>
  </si>
  <si>
    <t>v2f</t>
  </si>
  <si>
    <t>p2f</t>
  </si>
  <si>
    <t>Ek2f</t>
  </si>
  <si>
    <t>p-sys-initial</t>
  </si>
  <si>
    <t>Ek-sys-initial</t>
  </si>
  <si>
    <t>p-sys-final</t>
  </si>
  <si>
    <t>Ek-sys-final</t>
  </si>
  <si>
    <t>p-conserved?</t>
  </si>
  <si>
    <t>Ek-conserved?</t>
  </si>
  <si>
    <t>Name</t>
  </si>
  <si>
    <t>TOTAL</t>
  </si>
  <si>
    <t>Low SPEC</t>
  </si>
  <si>
    <t>High SPEC</t>
  </si>
  <si>
    <t>Within SPEC?</t>
  </si>
  <si>
    <t>Marks</t>
  </si>
  <si>
    <t>Mark</t>
  </si>
  <si>
    <t xml:space="preserve"> Percent Diff</t>
  </si>
  <si>
    <t>Not Conserved?</t>
  </si>
  <si>
    <t>Conserved?</t>
  </si>
  <si>
    <t>Gained?</t>
  </si>
  <si>
    <t>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</si>
</sst>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\ h:mm:ss"/>
    <numFmt numFmtId="165" formatCode="0.000"/>
  </numFmts>
  <fonts count="6">
    <font>
      <sz val="10"/>
      <color rgb="FF000000"/>
      <name val="Arial"/>
    </font>
    <font>
      <sz val="1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name val="Arial"/>
    </font>
    <font>
      <sz val="11"/>
      <color rgb="FF000000"/>
      <name val="Inconsolata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rgb="FFC9DAF8"/>
      </patternFill>
    </fill>
    <fill>
      <patternFill patternType="solid">
        <fgColor rgb="FFE6B8AF"/>
        <bgColor rgb="FFE6B8AF"/>
      </patternFill>
    </fill>
    <fill>
      <patternFill patternType="solid">
        <fgColor rgb="FFA4C2F4"/>
        <bgColor rgb="FFA4C2F4"/>
      </patternFill>
    </fill>
    <fill>
      <patternFill patternType="solid">
        <fgColor rgb="FFCFE2F3"/>
        <bgColor rgb="FFCFE2F3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  <xf numFmtId="0" fontId="2" fillId="2" borderId="0" xfId="0" applyFont="1" applyFill="1" applyAlignment="1">
      <alignment horizontal="left"/>
    </xf>
    <xf numFmtId="0" fontId="3" fillId="3" borderId="0" xfId="0" applyFont="1" applyFill="1" applyAlignment="1"/>
    <xf numFmtId="0" fontId="1" fillId="3" borderId="0" xfId="0" applyFont="1" applyFill="1" applyAlignment="1"/>
    <xf numFmtId="11" fontId="1" fillId="0" borderId="0" xfId="0" applyNumberFormat="1" applyFont="1" applyAlignment="1"/>
    <xf numFmtId="0" fontId="4" fillId="0" borderId="0" xfId="0" applyFont="1" applyAlignment="1"/>
    <xf numFmtId="0" fontId="4" fillId="0" borderId="1" xfId="0" applyFont="1" applyBorder="1" applyAlignment="1"/>
    <xf numFmtId="0" fontId="4" fillId="4" borderId="2" xfId="0" applyFont="1" applyFill="1" applyBorder="1" applyAlignment="1"/>
    <xf numFmtId="0" fontId="4" fillId="4" borderId="3" xfId="0" applyFont="1" applyFill="1" applyBorder="1" applyAlignment="1"/>
    <xf numFmtId="0" fontId="4" fillId="0" borderId="4" xfId="0" applyFont="1" applyBorder="1" applyAlignment="1"/>
    <xf numFmtId="0" fontId="5" fillId="4" borderId="0" xfId="0" applyFont="1" applyFill="1" applyAlignment="1"/>
    <xf numFmtId="0" fontId="4" fillId="4" borderId="0" xfId="0" applyFont="1" applyFill="1" applyAlignment="1"/>
    <xf numFmtId="0" fontId="4" fillId="4" borderId="1" xfId="0" applyFont="1" applyFill="1" applyBorder="1" applyAlignment="1"/>
    <xf numFmtId="0" fontId="4" fillId="5" borderId="5" xfId="0" applyFont="1" applyFill="1" applyBorder="1" applyAlignment="1">
      <alignment horizontal="right"/>
    </xf>
    <xf numFmtId="0" fontId="4" fillId="5" borderId="5" xfId="0" applyFont="1" applyFill="1" applyBorder="1" applyAlignment="1">
      <alignment horizontal="left"/>
    </xf>
    <xf numFmtId="0" fontId="4" fillId="6" borderId="5" xfId="0" applyFont="1" applyFill="1" applyBorder="1" applyAlignment="1">
      <alignment horizontal="right"/>
    </xf>
    <xf numFmtId="165" fontId="4" fillId="6" borderId="5" xfId="0" applyNumberFormat="1" applyFont="1" applyFill="1" applyBorder="1" applyAlignment="1">
      <alignment horizontal="left"/>
    </xf>
    <xf numFmtId="0" fontId="4" fillId="4" borderId="4" xfId="0" applyFont="1" applyFill="1" applyBorder="1" applyAlignment="1"/>
    <xf numFmtId="0" fontId="4" fillId="4" borderId="5" xfId="0" applyFont="1" applyFill="1" applyBorder="1" applyAlignment="1"/>
    <xf numFmtId="0" fontId="4" fillId="7" borderId="5" xfId="0" applyFont="1" applyFill="1" applyBorder="1" applyAlignment="1">
      <alignment horizontal="right"/>
    </xf>
    <xf numFmtId="165" fontId="4" fillId="7" borderId="5" xfId="0" applyNumberFormat="1" applyFont="1" applyFill="1" applyBorder="1" applyAlignment="1">
      <alignment horizontal="left"/>
    </xf>
    <xf numFmtId="0" fontId="4" fillId="8" borderId="5" xfId="0" applyFont="1" applyFill="1" applyBorder="1" applyAlignment="1"/>
    <xf numFmtId="0" fontId="4" fillId="9" borderId="5" xfId="0" applyFont="1" applyFill="1" applyBorder="1" applyAlignment="1"/>
    <xf numFmtId="0" fontId="4" fillId="7" borderId="5" xfId="0" applyFont="1" applyFill="1" applyBorder="1" applyAlignment="1"/>
    <xf numFmtId="0" fontId="4" fillId="0" borderId="5" xfId="0" applyFont="1" applyBorder="1" applyAlignment="1"/>
    <xf numFmtId="0" fontId="4" fillId="0" borderId="0" xfId="0" applyFont="1" applyAlignment="1">
      <alignment horizontal="right"/>
    </xf>
    <xf numFmtId="0" fontId="5" fillId="2" borderId="0" xfId="0" applyFont="1" applyFill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right"/>
    </xf>
    <xf numFmtId="11" fontId="5" fillId="2" borderId="0" xfId="0" applyNumberFormat="1" applyFont="1" applyFill="1" applyAlignment="1">
      <alignment horizontal="right"/>
    </xf>
    <xf numFmtId="0" fontId="4" fillId="9" borderId="4" xfId="0" applyFont="1" applyFill="1" applyBorder="1" applyAlignment="1"/>
    <xf numFmtId="0" fontId="1" fillId="0" borderId="4" xfId="0" applyFont="1" applyBorder="1"/>
    <xf numFmtId="0" fontId="1" fillId="0" borderId="5" xfId="0" applyFont="1" applyBorder="1"/>
    <xf numFmtId="0" fontId="4" fillId="7" borderId="4" xfId="0" applyFont="1" applyFill="1" applyBorder="1" applyAlignment="1"/>
    <xf numFmtId="0" fontId="4" fillId="0" borderId="4" xfId="0" applyFont="1" applyBorder="1" applyAlignment="1"/>
    <xf numFmtId="0" fontId="4" fillId="4" borderId="4" xfId="0" applyFont="1" applyFill="1" applyBorder="1" applyAlignment="1"/>
    <xf numFmtId="0" fontId="4" fillId="8" borderId="4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95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4140625" defaultRowHeight="15.75" customHeight="1"/>
  <cols>
    <col min="1" max="23" width="21.5546875" customWidth="1"/>
  </cols>
  <sheetData>
    <row r="1" spans="1:23" ht="15.75" customHeight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ht="15.75" customHeight="1">
      <c r="A2" s="1">
        <v>42779.652690694449</v>
      </c>
      <c r="B2" s="2" t="s">
        <v>23</v>
      </c>
      <c r="C2" s="2">
        <v>1</v>
      </c>
      <c r="D2" s="2">
        <v>1</v>
      </c>
      <c r="E2" s="2">
        <v>1</v>
      </c>
      <c r="F2" s="2">
        <v>0.25</v>
      </c>
      <c r="G2" s="2">
        <v>0.13</v>
      </c>
      <c r="H2" s="2">
        <v>0.05</v>
      </c>
      <c r="I2" s="2">
        <v>1</v>
      </c>
      <c r="J2" s="2">
        <v>0.05</v>
      </c>
      <c r="K2" s="2">
        <v>0.01</v>
      </c>
      <c r="L2" s="2">
        <v>2.9999999999999997E-4</v>
      </c>
      <c r="M2" s="2">
        <v>0.95</v>
      </c>
      <c r="N2" s="2">
        <v>1</v>
      </c>
      <c r="O2" s="2">
        <v>0.95</v>
      </c>
      <c r="P2" s="2">
        <v>0.24</v>
      </c>
      <c r="Q2" s="2">
        <v>0.1128</v>
      </c>
      <c r="R2" s="2">
        <v>0.25</v>
      </c>
      <c r="S2" s="2">
        <v>0.13</v>
      </c>
      <c r="T2" s="2">
        <v>0.25</v>
      </c>
      <c r="U2" s="2">
        <v>0.11</v>
      </c>
      <c r="V2" s="2" t="s">
        <v>24</v>
      </c>
      <c r="W2" s="2" t="s">
        <v>25</v>
      </c>
    </row>
    <row r="3" spans="1:23" ht="15.75" customHeight="1">
      <c r="A3" s="1">
        <v>42780.425708819443</v>
      </c>
      <c r="B3" s="2" t="s">
        <v>26</v>
      </c>
      <c r="C3" s="2">
        <v>1.05</v>
      </c>
      <c r="D3" s="2">
        <v>1.39</v>
      </c>
      <c r="E3" s="2">
        <v>0.75539999999999996</v>
      </c>
      <c r="F3" s="2">
        <v>0.18884999999999999</v>
      </c>
      <c r="G3" s="2">
        <v>7.1330000000000005E-2</v>
      </c>
      <c r="H3" s="2">
        <v>0</v>
      </c>
      <c r="I3" s="2">
        <v>3.68</v>
      </c>
      <c r="J3" s="2">
        <v>0</v>
      </c>
      <c r="K3" s="2">
        <v>0</v>
      </c>
      <c r="L3" s="2">
        <v>0</v>
      </c>
      <c r="M3" s="2">
        <v>2.27</v>
      </c>
      <c r="N3" s="2">
        <v>3.68</v>
      </c>
      <c r="O3" s="2">
        <v>0.61685000000000001</v>
      </c>
      <c r="P3" s="2">
        <v>0.1542</v>
      </c>
      <c r="Q3" s="2">
        <v>4.7563000000000001E-2</v>
      </c>
      <c r="R3" s="2">
        <v>0.18884999999999999</v>
      </c>
      <c r="S3" s="2">
        <v>7.1330000000000005E-2</v>
      </c>
      <c r="T3" s="2">
        <v>0.1542</v>
      </c>
      <c r="U3" s="2">
        <v>4.7563000000000001E-2</v>
      </c>
      <c r="V3" s="2" t="s">
        <v>24</v>
      </c>
      <c r="W3" s="2" t="s">
        <v>27</v>
      </c>
    </row>
    <row r="4" spans="1:23" ht="15.75" customHeight="1">
      <c r="A4" s="1">
        <v>42780.728228437496</v>
      </c>
      <c r="B4" s="2" t="s">
        <v>28</v>
      </c>
      <c r="C4" s="2">
        <v>1.05</v>
      </c>
      <c r="D4" s="2">
        <v>1.39</v>
      </c>
      <c r="E4" s="2">
        <v>0.75539568349999997</v>
      </c>
      <c r="F4" s="2">
        <v>0.18884892089999999</v>
      </c>
      <c r="G4" s="2">
        <v>7.1327829800000006E-2</v>
      </c>
      <c r="H4" s="2">
        <v>0</v>
      </c>
      <c r="I4" s="2">
        <v>3.68</v>
      </c>
      <c r="J4" s="2">
        <v>0</v>
      </c>
      <c r="K4" s="2">
        <v>0</v>
      </c>
      <c r="L4" s="2">
        <v>0</v>
      </c>
      <c r="M4" s="2">
        <v>2.27</v>
      </c>
      <c r="N4" s="2">
        <v>3.68</v>
      </c>
      <c r="O4" s="2">
        <v>0.6168478261</v>
      </c>
      <c r="P4" s="2">
        <v>0.1542119565</v>
      </c>
      <c r="Q4" s="2">
        <v>4.7562655099999997E-2</v>
      </c>
      <c r="R4" s="2">
        <v>0.18884999999999999</v>
      </c>
      <c r="S4" s="2">
        <v>7.1330000000000005E-2</v>
      </c>
      <c r="T4" s="2">
        <v>0.15421000000000001</v>
      </c>
      <c r="U4" s="2">
        <v>4.7563000000000001E-2</v>
      </c>
      <c r="V4" s="2" t="s">
        <v>29</v>
      </c>
      <c r="W4" s="2" t="s">
        <v>27</v>
      </c>
    </row>
    <row r="5" spans="1:23" ht="15.75" customHeight="1">
      <c r="A5" s="1">
        <v>42780.736534594907</v>
      </c>
      <c r="B5" s="2" t="s">
        <v>30</v>
      </c>
      <c r="C5" s="2">
        <v>1.05</v>
      </c>
      <c r="D5" s="2">
        <v>1.39</v>
      </c>
      <c r="E5" s="2">
        <v>0.75539568349999997</v>
      </c>
      <c r="F5" s="2">
        <v>0.18884892089999999</v>
      </c>
      <c r="G5" s="2">
        <v>7.1327829800000006E-2</v>
      </c>
      <c r="H5" s="2">
        <v>0</v>
      </c>
      <c r="I5" s="2">
        <v>3.68</v>
      </c>
      <c r="J5" s="2">
        <v>0</v>
      </c>
      <c r="K5" s="2">
        <v>0</v>
      </c>
      <c r="L5" s="2">
        <v>0</v>
      </c>
      <c r="M5" s="2">
        <v>2.27</v>
      </c>
      <c r="N5" s="2">
        <v>3.68</v>
      </c>
      <c r="O5" s="2">
        <v>0.6168478261</v>
      </c>
      <c r="P5" s="2">
        <v>0.1542119565</v>
      </c>
      <c r="Q5" s="2">
        <v>4.7563000000000001E-2</v>
      </c>
      <c r="R5" s="2">
        <v>0.18884999999999999</v>
      </c>
      <c r="S5" s="2">
        <v>7.1330000000000005E-2</v>
      </c>
      <c r="T5" s="2">
        <v>0.15421000000000001</v>
      </c>
      <c r="U5" s="2">
        <v>4.7563000000000001E-2</v>
      </c>
      <c r="V5" s="2" t="s">
        <v>24</v>
      </c>
      <c r="W5" s="2" t="s">
        <v>27</v>
      </c>
    </row>
    <row r="6" spans="1:23" ht="15.75" customHeight="1">
      <c r="A6" s="1">
        <v>42781.407783657407</v>
      </c>
      <c r="B6" s="2" t="s">
        <v>31</v>
      </c>
      <c r="C6" s="2">
        <v>1.05</v>
      </c>
      <c r="D6" s="2">
        <v>1.39</v>
      </c>
      <c r="E6" s="2">
        <v>0.75539999999999996</v>
      </c>
      <c r="F6" s="2">
        <v>0.18884999999999999</v>
      </c>
      <c r="G6" s="2">
        <v>7.1330000000000005E-2</v>
      </c>
      <c r="H6" s="2">
        <v>0</v>
      </c>
      <c r="I6" s="2">
        <v>3.68</v>
      </c>
      <c r="J6" s="2">
        <v>0</v>
      </c>
      <c r="K6" s="2">
        <v>0</v>
      </c>
      <c r="L6" s="2">
        <v>0</v>
      </c>
      <c r="M6" s="2">
        <v>2.27</v>
      </c>
      <c r="N6" s="2">
        <v>3.68</v>
      </c>
      <c r="O6" s="2">
        <v>0.61685000000000001</v>
      </c>
      <c r="P6" s="2">
        <v>0.15421099999999999</v>
      </c>
      <c r="Q6" s="2">
        <v>4.7563000000000001E-2</v>
      </c>
      <c r="R6" s="2">
        <v>0.18884999999999999</v>
      </c>
      <c r="S6" s="2">
        <v>7.1330000000000005E-2</v>
      </c>
      <c r="T6" s="2">
        <v>0.15421099999999999</v>
      </c>
      <c r="U6" s="2">
        <v>4.7563000000000001E-2</v>
      </c>
      <c r="V6" s="2" t="s">
        <v>24</v>
      </c>
      <c r="W6" s="2" t="s">
        <v>25</v>
      </c>
    </row>
    <row r="7" spans="1:23" ht="15.75" customHeight="1">
      <c r="A7" s="1">
        <v>42781.409173032407</v>
      </c>
      <c r="B7" s="2" t="s">
        <v>32</v>
      </c>
      <c r="C7" s="2">
        <v>1.05</v>
      </c>
      <c r="D7" s="2">
        <v>1.39</v>
      </c>
      <c r="E7" s="2">
        <v>0.755</v>
      </c>
      <c r="F7" s="2">
        <v>0.19400000000000001</v>
      </c>
      <c r="G7" s="2">
        <v>0.71299999999999997</v>
      </c>
      <c r="H7" s="2">
        <v>0</v>
      </c>
      <c r="I7" s="2">
        <v>3.68</v>
      </c>
      <c r="J7" s="2">
        <v>0</v>
      </c>
      <c r="K7" s="2">
        <v>0</v>
      </c>
      <c r="L7" s="2">
        <v>0</v>
      </c>
      <c r="M7" s="2">
        <v>2.27</v>
      </c>
      <c r="N7" s="2">
        <v>3.68</v>
      </c>
      <c r="O7" s="2">
        <v>0.61699999999999999</v>
      </c>
      <c r="P7" s="2">
        <v>0.154</v>
      </c>
      <c r="Q7" s="2">
        <v>4.8000000000000001E-2</v>
      </c>
      <c r="R7" s="2">
        <v>0.19400000000000001</v>
      </c>
      <c r="S7" s="2">
        <v>0.71299999999999997</v>
      </c>
      <c r="T7" s="2">
        <v>0.154</v>
      </c>
      <c r="U7" s="2">
        <v>4.8000000000000001E-2</v>
      </c>
      <c r="V7" s="2" t="s">
        <v>24</v>
      </c>
      <c r="W7" s="2" t="s">
        <v>25</v>
      </c>
    </row>
    <row r="8" spans="1:23" ht="15.75" customHeight="1">
      <c r="A8" s="1">
        <v>42781.411196747686</v>
      </c>
      <c r="B8" s="2" t="s">
        <v>33</v>
      </c>
      <c r="C8" s="2">
        <v>1.05</v>
      </c>
      <c r="D8" s="2">
        <v>1.39</v>
      </c>
      <c r="E8" s="2">
        <v>0.75539999999999996</v>
      </c>
      <c r="F8" s="2">
        <v>0.18884999999999999</v>
      </c>
      <c r="G8" s="2">
        <v>7.1330000000000005E-2</v>
      </c>
      <c r="H8" s="2">
        <v>0</v>
      </c>
      <c r="I8" s="2">
        <v>3.68</v>
      </c>
      <c r="J8" s="2">
        <v>0</v>
      </c>
      <c r="K8" s="2">
        <v>0</v>
      </c>
      <c r="L8" s="2">
        <v>0</v>
      </c>
      <c r="M8" s="2">
        <v>2.27</v>
      </c>
      <c r="N8" s="2">
        <v>3.68</v>
      </c>
      <c r="O8" s="2">
        <v>0.61685000000000001</v>
      </c>
      <c r="P8" s="2">
        <v>0.15421099999999999</v>
      </c>
      <c r="Q8" s="2">
        <v>4.7563000000000001E-2</v>
      </c>
      <c r="R8" s="2">
        <v>0.1885</v>
      </c>
      <c r="S8" s="2">
        <v>7.1330000000000005E-2</v>
      </c>
      <c r="T8" s="2">
        <v>0.15421099999999999</v>
      </c>
      <c r="U8" s="2">
        <v>4.7563000000000001E-2</v>
      </c>
      <c r="V8" s="2" t="s">
        <v>24</v>
      </c>
      <c r="W8" s="2" t="s">
        <v>25</v>
      </c>
    </row>
    <row r="9" spans="1:23" ht="15.75" customHeight="1">
      <c r="A9" s="1">
        <v>42781.417332662037</v>
      </c>
      <c r="B9" s="2" t="s">
        <v>34</v>
      </c>
      <c r="C9" s="2">
        <v>1</v>
      </c>
      <c r="D9" s="2">
        <v>0.68</v>
      </c>
      <c r="E9" s="2">
        <v>1.47</v>
      </c>
      <c r="F9" s="2">
        <v>0.36759999999999998</v>
      </c>
      <c r="G9" s="2">
        <v>0.27</v>
      </c>
      <c r="H9" s="2">
        <v>0</v>
      </c>
      <c r="I9" s="2">
        <v>2</v>
      </c>
      <c r="J9" s="2">
        <v>0</v>
      </c>
      <c r="K9" s="2">
        <v>0</v>
      </c>
      <c r="L9" s="2">
        <v>0</v>
      </c>
      <c r="M9" s="2">
        <v>2.06</v>
      </c>
      <c r="N9" s="2">
        <v>2.25</v>
      </c>
      <c r="O9" s="2">
        <v>0.91559999999999997</v>
      </c>
      <c r="P9" s="2">
        <v>0.22889999999999999</v>
      </c>
      <c r="Q9" s="2">
        <v>0.1048</v>
      </c>
      <c r="R9" s="2">
        <v>0.36759999999999998</v>
      </c>
      <c r="S9" s="2">
        <v>0.27</v>
      </c>
      <c r="T9" s="2">
        <v>0.22889999999999999</v>
      </c>
      <c r="U9" s="2">
        <v>0.1048</v>
      </c>
      <c r="V9" s="2" t="s">
        <v>29</v>
      </c>
      <c r="W9" s="2" t="s">
        <v>27</v>
      </c>
    </row>
    <row r="10" spans="1:23" ht="15.75" customHeight="1">
      <c r="A10" s="1">
        <v>42781.418903240745</v>
      </c>
      <c r="B10" s="2" t="s">
        <v>35</v>
      </c>
      <c r="C10" s="2">
        <v>1</v>
      </c>
      <c r="D10" s="2">
        <v>0.68</v>
      </c>
      <c r="E10" s="2">
        <v>1.47</v>
      </c>
      <c r="F10" s="2">
        <v>0.36759999999999998</v>
      </c>
      <c r="G10" s="2">
        <v>0.27010000000000001</v>
      </c>
      <c r="H10" s="2">
        <v>0</v>
      </c>
      <c r="I10" s="2">
        <v>2.25</v>
      </c>
      <c r="J10" s="2">
        <v>0</v>
      </c>
      <c r="K10" s="2">
        <v>0</v>
      </c>
      <c r="L10" s="2">
        <v>0</v>
      </c>
      <c r="M10" s="2">
        <v>2.0649999999999999</v>
      </c>
      <c r="N10" s="2">
        <v>2.25</v>
      </c>
      <c r="O10" s="2">
        <v>0.91700000000000004</v>
      </c>
      <c r="P10" s="2">
        <v>0.22925000000000001</v>
      </c>
      <c r="Q10" s="2">
        <v>0.105</v>
      </c>
      <c r="R10" s="2">
        <v>0.36759999999999998</v>
      </c>
      <c r="S10" s="2">
        <v>0.27010000000000001</v>
      </c>
      <c r="T10" s="2">
        <v>0.22925000000000001</v>
      </c>
      <c r="U10" s="2">
        <v>0.105</v>
      </c>
      <c r="V10" s="2" t="s">
        <v>29</v>
      </c>
      <c r="W10" s="2" t="s">
        <v>27</v>
      </c>
    </row>
    <row r="11" spans="1:23" ht="15.75" customHeight="1">
      <c r="A11" s="1">
        <v>42781.420396122689</v>
      </c>
      <c r="B11" s="2" t="s">
        <v>36</v>
      </c>
      <c r="C11" s="2">
        <v>1</v>
      </c>
      <c r="D11" s="2">
        <v>0.68</v>
      </c>
      <c r="E11" s="2">
        <v>1.4710000000000001</v>
      </c>
      <c r="F11" s="2">
        <v>0.36799999999999999</v>
      </c>
      <c r="G11" s="2">
        <v>0.27</v>
      </c>
      <c r="H11" s="2">
        <v>0</v>
      </c>
      <c r="I11" s="2">
        <v>1</v>
      </c>
      <c r="J11" s="2">
        <v>0</v>
      </c>
      <c r="K11" s="2">
        <v>0</v>
      </c>
      <c r="L11" s="2">
        <v>0</v>
      </c>
      <c r="M11" s="2">
        <v>2.06</v>
      </c>
      <c r="N11" s="2">
        <v>2.52</v>
      </c>
      <c r="O11" s="2">
        <v>0.91600000000000004</v>
      </c>
      <c r="P11" s="2">
        <v>0.22900000000000001</v>
      </c>
      <c r="Q11" s="2">
        <v>0.105</v>
      </c>
      <c r="R11" s="2">
        <v>0.36799999999999999</v>
      </c>
      <c r="S11" s="2">
        <v>0.27</v>
      </c>
      <c r="T11" s="2">
        <v>0.22900000000000001</v>
      </c>
      <c r="U11" s="2">
        <v>0.105</v>
      </c>
      <c r="V11" s="2" t="s">
        <v>29</v>
      </c>
      <c r="W11" s="2" t="s">
        <v>27</v>
      </c>
    </row>
    <row r="12" spans="1:23" ht="15.75" customHeight="1">
      <c r="A12" s="1">
        <v>42793.636761388887</v>
      </c>
      <c r="B12" s="2" t="s">
        <v>37</v>
      </c>
      <c r="C12" s="2">
        <v>1</v>
      </c>
      <c r="D12" s="2">
        <v>0.68</v>
      </c>
      <c r="E12" s="2">
        <v>1.4705999999999999</v>
      </c>
      <c r="F12" s="2">
        <v>0.36770000000000003</v>
      </c>
      <c r="G12" s="2">
        <v>0.27029999999999998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2.11</v>
      </c>
      <c r="N12" s="2">
        <v>2.25</v>
      </c>
      <c r="O12" s="2">
        <v>0.93779999999999997</v>
      </c>
      <c r="P12" s="2">
        <v>0.2344</v>
      </c>
      <c r="Q12" s="2">
        <v>0.1053</v>
      </c>
      <c r="R12" s="2">
        <v>0.36770000000000003</v>
      </c>
      <c r="S12" s="2">
        <v>0.27029999999999998</v>
      </c>
      <c r="T12" s="2">
        <v>0.2344</v>
      </c>
      <c r="U12" s="2">
        <v>0.1053</v>
      </c>
      <c r="V12" s="2" t="s">
        <v>29</v>
      </c>
      <c r="W12" s="2" t="s">
        <v>27</v>
      </c>
    </row>
    <row r="13" spans="1:23" ht="15.75" customHeight="1">
      <c r="A13" s="1">
        <v>43144.557854444443</v>
      </c>
      <c r="B13" s="3" t="s">
        <v>38</v>
      </c>
      <c r="C13" s="2">
        <v>1</v>
      </c>
      <c r="D13" s="2">
        <v>1</v>
      </c>
      <c r="E13" s="2">
        <v>1</v>
      </c>
      <c r="F13" s="2">
        <v>0.25</v>
      </c>
      <c r="G13" s="2">
        <v>0.13</v>
      </c>
      <c r="H13" s="2">
        <v>0.05</v>
      </c>
      <c r="I13" s="2">
        <v>1</v>
      </c>
      <c r="J13" s="2">
        <v>0.05</v>
      </c>
      <c r="K13" s="2">
        <v>0.01</v>
      </c>
      <c r="L13" s="2">
        <v>2.9999999999999997E-4</v>
      </c>
      <c r="M13" s="2">
        <v>0.95</v>
      </c>
      <c r="N13" s="2">
        <v>1</v>
      </c>
      <c r="O13" s="2">
        <v>0.95</v>
      </c>
      <c r="P13" s="2">
        <v>0.24</v>
      </c>
      <c r="Q13" s="2">
        <v>0.1128</v>
      </c>
      <c r="R13" s="2">
        <v>0.25</v>
      </c>
      <c r="S13" s="2">
        <v>0.13</v>
      </c>
      <c r="T13" s="2">
        <v>0.25</v>
      </c>
      <c r="U13" s="2">
        <v>0.11</v>
      </c>
      <c r="V13" s="2" t="s">
        <v>24</v>
      </c>
      <c r="W13" s="2" t="s">
        <v>25</v>
      </c>
    </row>
    <row r="14" spans="1:23" ht="15.75" customHeight="1">
      <c r="A14" s="1">
        <v>43144.554516979166</v>
      </c>
      <c r="B14" s="2" t="s">
        <v>39</v>
      </c>
      <c r="C14" s="2">
        <v>1</v>
      </c>
      <c r="D14" s="2">
        <v>1</v>
      </c>
      <c r="E14" s="2">
        <v>1</v>
      </c>
      <c r="F14" s="2">
        <v>0.25</v>
      </c>
      <c r="G14" s="2">
        <v>0.13</v>
      </c>
      <c r="H14" s="2">
        <v>0.05</v>
      </c>
      <c r="I14" s="2">
        <v>1</v>
      </c>
      <c r="J14" s="2">
        <v>0.05</v>
      </c>
      <c r="K14" s="2">
        <v>0.01</v>
      </c>
      <c r="L14" s="2">
        <v>2.9999999999999997E-4</v>
      </c>
      <c r="M14" s="2">
        <v>0.95</v>
      </c>
      <c r="N14" s="2">
        <v>1</v>
      </c>
      <c r="O14" s="2">
        <v>0.95</v>
      </c>
      <c r="P14" s="2">
        <v>0.24</v>
      </c>
      <c r="Q14" s="2">
        <v>0.1128</v>
      </c>
      <c r="R14" s="2">
        <v>0.25</v>
      </c>
      <c r="S14" s="2">
        <v>0.13</v>
      </c>
      <c r="T14" s="2">
        <v>0.25</v>
      </c>
      <c r="U14" s="2">
        <v>0.11</v>
      </c>
      <c r="V14" s="2" t="s">
        <v>24</v>
      </c>
      <c r="W14" s="2" t="s">
        <v>25</v>
      </c>
    </row>
    <row r="15" spans="1:23" ht="15.75" customHeight="1">
      <c r="A15" s="1">
        <v>43146.594989467594</v>
      </c>
      <c r="B15" s="2" t="s">
        <v>40</v>
      </c>
      <c r="C15" s="2">
        <v>1</v>
      </c>
      <c r="D15" s="2">
        <v>1.0900000000000001</v>
      </c>
      <c r="E15" s="2">
        <v>0.91739999999999999</v>
      </c>
      <c r="F15" s="2">
        <v>0.22939999999999999</v>
      </c>
      <c r="G15" s="2">
        <v>0.1052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2</v>
      </c>
      <c r="N15" s="2">
        <v>2.99</v>
      </c>
      <c r="O15" s="2">
        <v>0.66890000000000005</v>
      </c>
      <c r="P15" s="2">
        <v>0.16719999999999999</v>
      </c>
      <c r="Q15" s="2">
        <v>5.5899999999999998E-2</v>
      </c>
      <c r="R15" s="2">
        <v>0.22939999999999999</v>
      </c>
      <c r="S15" s="2">
        <v>0.1052</v>
      </c>
      <c r="T15" s="2">
        <v>0.16719999999999999</v>
      </c>
      <c r="U15" s="2">
        <v>5.5899999999999998E-2</v>
      </c>
      <c r="V15" s="2" t="s">
        <v>29</v>
      </c>
      <c r="W15" s="2" t="s">
        <v>27</v>
      </c>
    </row>
    <row r="16" spans="1:23" ht="15.75" customHeight="1">
      <c r="A16" s="1">
        <v>43146.595102939813</v>
      </c>
      <c r="B16" s="2" t="s">
        <v>41</v>
      </c>
      <c r="C16" s="2">
        <v>1</v>
      </c>
      <c r="D16" s="2">
        <v>1.0900000000000001</v>
      </c>
      <c r="E16" s="2">
        <v>0.91742999999999997</v>
      </c>
      <c r="F16" s="2">
        <v>0.22936000000000001</v>
      </c>
      <c r="G16" s="2">
        <v>105.21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2</v>
      </c>
      <c r="N16" s="2">
        <v>2.99</v>
      </c>
      <c r="O16" s="2">
        <v>0.66890000000000005</v>
      </c>
      <c r="P16" s="2">
        <v>0.16722400000000001</v>
      </c>
      <c r="Q16" s="2">
        <v>55.927999999999997</v>
      </c>
      <c r="R16" s="2">
        <v>0.22936000000000001</v>
      </c>
      <c r="S16" s="2">
        <v>105.21</v>
      </c>
      <c r="T16" s="2">
        <v>0.16722400000000001</v>
      </c>
      <c r="U16" s="2">
        <v>55.927999999999997</v>
      </c>
      <c r="V16" s="2" t="s">
        <v>29</v>
      </c>
      <c r="W16" s="2" t="s">
        <v>27</v>
      </c>
    </row>
    <row r="17" spans="1:23" ht="15.75" customHeight="1">
      <c r="A17" s="1">
        <v>43146.61540037037</v>
      </c>
      <c r="B17" s="2" t="s">
        <v>42</v>
      </c>
      <c r="C17" s="2">
        <v>1</v>
      </c>
      <c r="D17" s="2">
        <v>1.0900000000000001</v>
      </c>
      <c r="E17" s="2">
        <v>0.91700000000000004</v>
      </c>
      <c r="F17" s="2">
        <v>0.22939999999999999</v>
      </c>
      <c r="G17" s="2">
        <v>0.1052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2</v>
      </c>
      <c r="N17" s="2">
        <v>2.99</v>
      </c>
      <c r="O17" s="2">
        <v>0.66900000000000004</v>
      </c>
      <c r="P17" s="2">
        <v>0.16719999999999999</v>
      </c>
      <c r="Q17" s="2">
        <v>5.6000000000000001E-2</v>
      </c>
      <c r="R17" s="2">
        <v>0.22939999999999999</v>
      </c>
      <c r="S17" s="2">
        <v>0.1052</v>
      </c>
      <c r="T17" s="2">
        <v>0.16719999999999999</v>
      </c>
      <c r="U17" s="2">
        <v>5.6000000000000001E-2</v>
      </c>
      <c r="V17" s="2" t="s">
        <v>29</v>
      </c>
      <c r="W17" s="2" t="s">
        <v>27</v>
      </c>
    </row>
    <row r="18" spans="1:23" ht="15.75" customHeight="1">
      <c r="A18" s="1">
        <v>43146.616568483798</v>
      </c>
      <c r="B18" s="2" t="s">
        <v>43</v>
      </c>
      <c r="C18" s="2">
        <v>1</v>
      </c>
      <c r="D18" s="2">
        <v>1.37</v>
      </c>
      <c r="E18" s="2">
        <v>0.72989999999999999</v>
      </c>
      <c r="F18" s="2">
        <v>0.1825</v>
      </c>
      <c r="G18" s="2">
        <v>6.6589999999999996E-2</v>
      </c>
      <c r="H18" s="2">
        <v>0.3</v>
      </c>
      <c r="I18" s="2">
        <v>2.96</v>
      </c>
      <c r="J18" s="2">
        <v>0.10135</v>
      </c>
      <c r="K18" s="2">
        <v>2.53E-2</v>
      </c>
      <c r="L18" s="2">
        <v>1.2800000000000001E-3</v>
      </c>
      <c r="M18" s="2">
        <v>2</v>
      </c>
      <c r="N18" s="2">
        <v>3.33</v>
      </c>
      <c r="O18" s="2">
        <v>0.60060060000000004</v>
      </c>
      <c r="P18" s="2">
        <v>0.15</v>
      </c>
      <c r="Q18" s="2">
        <v>4.5100000000000001E-2</v>
      </c>
      <c r="R18" s="2">
        <v>0.1825</v>
      </c>
      <c r="S18" s="2">
        <v>6.6589999999999996E-2</v>
      </c>
      <c r="T18" s="2">
        <v>0.17530000000000001</v>
      </c>
      <c r="U18" s="2">
        <v>4.6379999999999998E-2</v>
      </c>
      <c r="V18" s="2" t="s">
        <v>24</v>
      </c>
      <c r="W18" s="2" t="s">
        <v>27</v>
      </c>
    </row>
    <row r="19" spans="1:23" ht="15.75" customHeight="1">
      <c r="A19" s="1">
        <v>43146.616576608794</v>
      </c>
      <c r="B19" s="2" t="s">
        <v>44</v>
      </c>
      <c r="C19" s="2">
        <v>1</v>
      </c>
      <c r="D19" s="2">
        <v>1.37</v>
      </c>
      <c r="E19" s="2">
        <v>0.72989999999999999</v>
      </c>
      <c r="F19" s="2">
        <v>0.182475</v>
      </c>
      <c r="G19" s="2">
        <v>6.6589999999999996E-2</v>
      </c>
      <c r="H19" s="2">
        <v>0.3</v>
      </c>
      <c r="I19" s="2">
        <v>2.96</v>
      </c>
      <c r="J19" s="2">
        <v>0.10135</v>
      </c>
      <c r="K19" s="2">
        <v>2.5336999999999998E-2</v>
      </c>
      <c r="L19" s="2">
        <v>1.2800000000000001E-3</v>
      </c>
      <c r="M19" s="2">
        <v>2</v>
      </c>
      <c r="N19" s="2">
        <v>3.33</v>
      </c>
      <c r="O19" s="2">
        <v>0.60060000000000002</v>
      </c>
      <c r="P19" s="2">
        <v>0.15015000000000001</v>
      </c>
      <c r="Q19" s="2">
        <v>4.5100000000000001E-2</v>
      </c>
      <c r="R19" s="2">
        <v>0.182475</v>
      </c>
      <c r="S19" s="2">
        <v>6.6589999999999996E-2</v>
      </c>
      <c r="T19" s="2">
        <v>0.17533699999999999</v>
      </c>
      <c r="U19" s="2">
        <v>4.6379999999999998E-2</v>
      </c>
      <c r="V19" s="2" t="s">
        <v>24</v>
      </c>
      <c r="W19" s="2" t="s">
        <v>27</v>
      </c>
    </row>
    <row r="20" spans="1:23" ht="15.75" customHeight="1">
      <c r="A20" s="1">
        <v>43146.616701273146</v>
      </c>
      <c r="B20" s="2" t="s">
        <v>45</v>
      </c>
      <c r="C20" s="2">
        <v>1</v>
      </c>
      <c r="D20" s="2">
        <v>1.37</v>
      </c>
      <c r="E20" s="2">
        <v>0.72989999999999999</v>
      </c>
      <c r="F20" s="2">
        <v>0.1825</v>
      </c>
      <c r="G20" s="2">
        <v>6.6589999999999996E-2</v>
      </c>
      <c r="H20" s="2">
        <v>0.3</v>
      </c>
      <c r="I20" s="2">
        <v>2.96</v>
      </c>
      <c r="J20" s="2">
        <v>0.10135</v>
      </c>
      <c r="K20" s="2">
        <v>2.53E-2</v>
      </c>
      <c r="L20" s="2">
        <v>1.2800000000000001E-3</v>
      </c>
      <c r="M20" s="2">
        <v>2</v>
      </c>
      <c r="N20" s="2">
        <v>3.33</v>
      </c>
      <c r="O20" s="2">
        <v>0.60060060000000004</v>
      </c>
      <c r="P20" s="2">
        <v>0.15</v>
      </c>
      <c r="Q20" s="2">
        <v>4.5100000000000001E-2</v>
      </c>
      <c r="R20" s="2">
        <v>0.1825</v>
      </c>
      <c r="S20" s="2">
        <v>6.6589999999999996E-2</v>
      </c>
      <c r="T20" s="2">
        <v>0.17530000000000001</v>
      </c>
      <c r="U20" s="2">
        <v>4.6379999999999998E-2</v>
      </c>
      <c r="V20" s="2" t="s">
        <v>24</v>
      </c>
      <c r="W20" s="2" t="s">
        <v>27</v>
      </c>
    </row>
    <row r="21" spans="1:23" ht="15.75" customHeight="1">
      <c r="A21" s="1">
        <v>43146.618234537033</v>
      </c>
      <c r="B21" s="2" t="s">
        <v>46</v>
      </c>
      <c r="C21" s="2">
        <v>1</v>
      </c>
      <c r="D21" s="2">
        <v>1.37</v>
      </c>
      <c r="E21" s="2">
        <v>0.72989999999999999</v>
      </c>
      <c r="F21" s="2">
        <v>0.1825</v>
      </c>
      <c r="G21" s="2">
        <v>0.66594299999999995</v>
      </c>
      <c r="H21" s="2">
        <v>0.3</v>
      </c>
      <c r="I21" s="2">
        <v>2.96</v>
      </c>
      <c r="J21" s="2">
        <v>0.10135</v>
      </c>
      <c r="K21" s="2">
        <v>2.5340000000000001E-2</v>
      </c>
      <c r="L21" s="2">
        <v>1.2668749999999999E-2</v>
      </c>
      <c r="M21" s="2">
        <v>2</v>
      </c>
      <c r="N21" s="2">
        <v>3.33</v>
      </c>
      <c r="O21" s="2">
        <v>0.6</v>
      </c>
      <c r="P21" s="2">
        <v>0.15</v>
      </c>
      <c r="Q21" s="2">
        <v>4.4999999999999998E-2</v>
      </c>
      <c r="R21" s="2">
        <v>0.1825</v>
      </c>
      <c r="S21" s="2">
        <v>0.66594299999999995</v>
      </c>
      <c r="T21" s="2">
        <v>0.17534</v>
      </c>
      <c r="U21" s="2">
        <v>5.7668749999999998E-2</v>
      </c>
      <c r="V21" s="2" t="s">
        <v>24</v>
      </c>
      <c r="W21" s="2" t="s">
        <v>27</v>
      </c>
    </row>
    <row r="22" spans="1:23" ht="15.75" customHeight="1">
      <c r="A22" s="1">
        <v>43146.619560011575</v>
      </c>
      <c r="B22" s="2" t="s">
        <v>47</v>
      </c>
      <c r="C22" s="2">
        <v>1</v>
      </c>
      <c r="D22" s="2">
        <v>1.0900000000000001</v>
      </c>
      <c r="E22" s="2">
        <v>0.91739999999999999</v>
      </c>
      <c r="F22" s="2">
        <v>0.22939999999999999</v>
      </c>
      <c r="G22" s="2">
        <v>0.1052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2</v>
      </c>
      <c r="N22" s="2">
        <v>2.99</v>
      </c>
      <c r="O22" s="2">
        <v>0.66890000000000005</v>
      </c>
      <c r="P22" s="2">
        <v>0.16719999999999999</v>
      </c>
      <c r="Q22" s="2">
        <v>5.5930000000000001E-2</v>
      </c>
      <c r="R22" s="2">
        <v>0.22939999999999999</v>
      </c>
      <c r="S22" s="2">
        <v>0.1052</v>
      </c>
      <c r="T22" s="2">
        <v>0.16719999999999999</v>
      </c>
      <c r="U22" s="2">
        <v>5.5930000000000001E-2</v>
      </c>
      <c r="V22" s="2" t="s">
        <v>29</v>
      </c>
      <c r="W22" s="2" t="s">
        <v>27</v>
      </c>
    </row>
    <row r="23" spans="1:23" ht="15.75" customHeight="1">
      <c r="A23" s="1">
        <v>43146.620134606477</v>
      </c>
      <c r="B23" s="2" t="s">
        <v>48</v>
      </c>
      <c r="C23" s="2">
        <v>1</v>
      </c>
      <c r="D23" s="2">
        <v>1.37</v>
      </c>
      <c r="E23" s="2">
        <v>0.72989999999999999</v>
      </c>
      <c r="F23" s="2">
        <v>0.1825</v>
      </c>
      <c r="G23" s="2">
        <v>6.6600000000000006E-2</v>
      </c>
      <c r="H23" s="2">
        <v>0.3</v>
      </c>
      <c r="I23" s="2">
        <v>2.96</v>
      </c>
      <c r="J23" s="2">
        <v>0.1014</v>
      </c>
      <c r="K23" s="2">
        <v>2.53E-2</v>
      </c>
      <c r="L23" s="2">
        <v>1.2999999999999999E-3</v>
      </c>
      <c r="M23" s="2">
        <v>2</v>
      </c>
      <c r="N23" s="2">
        <v>3.33</v>
      </c>
      <c r="O23" s="2">
        <v>0.60060000000000002</v>
      </c>
      <c r="P23" s="2">
        <v>0.1502</v>
      </c>
      <c r="Q23" s="2">
        <v>4.5100000000000001E-2</v>
      </c>
      <c r="R23" s="2">
        <v>0.1825</v>
      </c>
      <c r="S23" s="2">
        <v>6.6600000000000006E-2</v>
      </c>
      <c r="T23" s="2">
        <v>0.17549999999999999</v>
      </c>
      <c r="U23" s="2">
        <v>0.46400000000000002</v>
      </c>
      <c r="V23" s="2" t="s">
        <v>24</v>
      </c>
      <c r="W23" s="2" t="s">
        <v>27</v>
      </c>
    </row>
    <row r="24" spans="1:23" ht="15.75" customHeight="1">
      <c r="A24" s="1">
        <v>43146.620184861109</v>
      </c>
      <c r="B24" s="2" t="s">
        <v>49</v>
      </c>
      <c r="C24" s="2">
        <v>1</v>
      </c>
      <c r="D24" s="2">
        <v>1.37</v>
      </c>
      <c r="E24" s="2">
        <v>0.72989999999999999</v>
      </c>
      <c r="F24" s="2">
        <v>0.1825</v>
      </c>
      <c r="G24" s="2">
        <v>6.6600000000000006E-2</v>
      </c>
      <c r="H24" s="2">
        <v>0.3</v>
      </c>
      <c r="I24" s="2">
        <v>2.96</v>
      </c>
      <c r="J24" s="2">
        <v>0.1014</v>
      </c>
      <c r="K24" s="2">
        <v>2.53E-2</v>
      </c>
      <c r="L24" s="2">
        <v>1.2999999999999999E-3</v>
      </c>
      <c r="M24" s="2">
        <v>2</v>
      </c>
      <c r="N24" s="2">
        <v>3.33</v>
      </c>
      <c r="O24" s="2">
        <v>0.60060000000000002</v>
      </c>
      <c r="P24" s="2">
        <v>0.1502</v>
      </c>
      <c r="Q24" s="2">
        <v>4.5100000000000001E-2</v>
      </c>
      <c r="R24" s="2">
        <v>0.1825</v>
      </c>
      <c r="S24" s="2">
        <v>6.6600000000000006E-2</v>
      </c>
      <c r="T24" s="2">
        <v>0.17549999999999999</v>
      </c>
      <c r="U24" s="2">
        <v>0.46400000000000002</v>
      </c>
      <c r="V24" s="2" t="s">
        <v>24</v>
      </c>
      <c r="W24" s="2" t="s">
        <v>27</v>
      </c>
    </row>
    <row r="25" spans="1:23" ht="15.75" customHeight="1">
      <c r="A25" s="1">
        <v>43146.620243622689</v>
      </c>
      <c r="B25" s="2" t="s">
        <v>50</v>
      </c>
      <c r="C25" s="2">
        <v>1</v>
      </c>
      <c r="D25" s="2">
        <v>1.37</v>
      </c>
      <c r="E25" s="2">
        <v>0.72299999999999998</v>
      </c>
      <c r="F25" s="2">
        <v>0.18074999999999999</v>
      </c>
      <c r="G25" s="2">
        <v>6.5000000000000002E-2</v>
      </c>
      <c r="H25" s="2">
        <v>0.3</v>
      </c>
      <c r="I25" s="2">
        <v>2.96</v>
      </c>
      <c r="J25" s="2">
        <v>0.10135</v>
      </c>
      <c r="K25" s="2">
        <v>2.53E-2</v>
      </c>
      <c r="L25" s="2">
        <v>1.2800000000000001E-3</v>
      </c>
      <c r="M25" s="2">
        <v>2</v>
      </c>
      <c r="N25" s="2">
        <v>3.33</v>
      </c>
      <c r="O25" s="2">
        <v>0.60060000000000002</v>
      </c>
      <c r="P25" s="2">
        <v>0.15015000000000001</v>
      </c>
      <c r="Q25" s="2">
        <v>4.5089999999999998E-2</v>
      </c>
      <c r="R25" s="2">
        <v>0.18074999999999999</v>
      </c>
      <c r="S25" s="2">
        <v>6.5000000000000002E-2</v>
      </c>
      <c r="T25" s="2">
        <v>0.17499999999999999</v>
      </c>
      <c r="U25" s="2">
        <v>4.6370000000000001E-2</v>
      </c>
      <c r="V25" s="2" t="s">
        <v>29</v>
      </c>
      <c r="W25" s="2" t="s">
        <v>27</v>
      </c>
    </row>
    <row r="26" spans="1:23" ht="15.75" customHeight="1">
      <c r="A26" s="1">
        <v>43146.624548807871</v>
      </c>
      <c r="B26" s="2" t="s">
        <v>51</v>
      </c>
      <c r="C26" s="2">
        <v>1</v>
      </c>
      <c r="D26" s="2">
        <v>1.37</v>
      </c>
      <c r="E26" s="2">
        <v>0.73</v>
      </c>
      <c r="F26" s="2">
        <v>0.18</v>
      </c>
      <c r="G26" s="2">
        <v>6.6600000000000006E-2</v>
      </c>
      <c r="H26" s="2">
        <v>0.3</v>
      </c>
      <c r="I26" s="2">
        <v>2.96</v>
      </c>
      <c r="J26" s="2">
        <v>0.10100000000000001</v>
      </c>
      <c r="K26" s="2">
        <v>2.5000000000000001E-2</v>
      </c>
      <c r="L26" s="2">
        <v>1.2800000000000001E-3</v>
      </c>
      <c r="M26" s="2">
        <v>2</v>
      </c>
      <c r="N26" s="2">
        <v>3.33</v>
      </c>
      <c r="O26" s="2">
        <v>0.60099999999999998</v>
      </c>
      <c r="P26" s="2">
        <v>0.15</v>
      </c>
      <c r="Q26" s="2">
        <v>4.4999999999999998E-2</v>
      </c>
      <c r="R26" s="2">
        <v>0.18</v>
      </c>
      <c r="S26" s="2">
        <v>6.6600000000000006E-2</v>
      </c>
      <c r="T26" s="2">
        <v>0.17499999999999999</v>
      </c>
      <c r="U26" s="2">
        <v>4.6280000000000002E-2</v>
      </c>
      <c r="V26" s="2" t="s">
        <v>24</v>
      </c>
      <c r="W26" s="2" t="s">
        <v>27</v>
      </c>
    </row>
    <row r="27" spans="1:23" ht="15.75" customHeight="1">
      <c r="A27" s="1">
        <v>43146.626541006946</v>
      </c>
      <c r="B27" s="2" t="s">
        <v>52</v>
      </c>
      <c r="C27" s="2">
        <v>1</v>
      </c>
      <c r="D27" s="2">
        <v>1.37</v>
      </c>
      <c r="E27" s="2">
        <v>0.72989999999999999</v>
      </c>
      <c r="F27" s="2">
        <v>0.181225</v>
      </c>
      <c r="G27" s="2">
        <v>6.5684999999999993E-2</v>
      </c>
      <c r="H27" s="2">
        <v>0.3</v>
      </c>
      <c r="I27" s="2">
        <v>2.96</v>
      </c>
      <c r="J27" s="2">
        <v>0.10135</v>
      </c>
      <c r="K27" s="2">
        <v>2.5337499999999999E-2</v>
      </c>
      <c r="L27" s="2">
        <v>1.284E-3</v>
      </c>
      <c r="M27" s="2">
        <v>2</v>
      </c>
      <c r="N27" s="2">
        <v>3.33</v>
      </c>
      <c r="O27" s="2">
        <v>0.60060060000000004</v>
      </c>
      <c r="P27" s="2">
        <v>0.15015000000000001</v>
      </c>
      <c r="Q27" s="2">
        <v>4.5090045000000002E-2</v>
      </c>
      <c r="R27" s="2">
        <v>0.181225</v>
      </c>
      <c r="S27" s="2">
        <v>6.6589999999999996E-2</v>
      </c>
      <c r="T27" s="2">
        <v>0.17548749999999999</v>
      </c>
      <c r="U27" s="2">
        <v>4.6373999999999999E-2</v>
      </c>
      <c r="V27" s="2" t="s">
        <v>24</v>
      </c>
      <c r="W27" s="2" t="s">
        <v>27</v>
      </c>
    </row>
    <row r="28" spans="1:23" ht="15.75" customHeight="1">
      <c r="A28" s="1">
        <v>43146.63361527778</v>
      </c>
      <c r="B28" s="2" t="s">
        <v>53</v>
      </c>
      <c r="C28" s="2">
        <v>1</v>
      </c>
      <c r="D28" s="2">
        <v>1.37</v>
      </c>
      <c r="E28" s="2">
        <v>0.72992699999999999</v>
      </c>
      <c r="F28" s="2">
        <v>0.18248175</v>
      </c>
      <c r="G28" s="2">
        <v>6.6599177999999995E-2</v>
      </c>
      <c r="H28" s="2">
        <v>0.3</v>
      </c>
      <c r="I28" s="2">
        <v>2.96</v>
      </c>
      <c r="J28" s="2">
        <v>0.10135135100000001</v>
      </c>
      <c r="K28" s="2">
        <v>2.5337800000000001E-2</v>
      </c>
      <c r="L28" s="2">
        <v>1.284012E-3</v>
      </c>
      <c r="M28" s="2">
        <v>2</v>
      </c>
      <c r="N28" s="2">
        <v>3.33</v>
      </c>
      <c r="O28" s="2">
        <v>0.60060060000000004</v>
      </c>
      <c r="P28" s="2">
        <v>0.15015015000000001</v>
      </c>
      <c r="Q28" s="2">
        <v>4.5090135099999998E-2</v>
      </c>
      <c r="R28" s="2">
        <v>0.18248175</v>
      </c>
      <c r="S28" s="2">
        <v>6.6599177999999995E-2</v>
      </c>
      <c r="T28" s="2">
        <v>0.17548798700000001</v>
      </c>
      <c r="U28" s="2">
        <v>4.6374147099999999E-2</v>
      </c>
      <c r="V28" s="2" t="s">
        <v>24</v>
      </c>
      <c r="W28" s="2" t="s">
        <v>27</v>
      </c>
    </row>
    <row r="29" spans="1:23" ht="15.75" customHeight="1">
      <c r="A29" s="1">
        <v>43146.633655879632</v>
      </c>
      <c r="B29" s="2" t="s">
        <v>54</v>
      </c>
      <c r="C29" s="2">
        <v>1</v>
      </c>
      <c r="D29" s="2">
        <v>1.37</v>
      </c>
      <c r="E29" s="2">
        <v>0.72992699999999999</v>
      </c>
      <c r="F29" s="2">
        <v>0.18248175</v>
      </c>
      <c r="G29" s="2">
        <v>6.6599177999999995E-2</v>
      </c>
      <c r="H29" s="2">
        <v>0.3</v>
      </c>
      <c r="I29" s="2">
        <v>2.96</v>
      </c>
      <c r="J29" s="2">
        <v>0.10135135100000001</v>
      </c>
      <c r="K29" s="2">
        <v>2.5337836999999998E-2</v>
      </c>
      <c r="L29" s="2">
        <v>1.284012E-3</v>
      </c>
      <c r="M29" s="2">
        <v>2</v>
      </c>
      <c r="N29" s="2">
        <v>3.33</v>
      </c>
      <c r="O29" s="2">
        <v>0.60060060000000004</v>
      </c>
      <c r="P29" s="2">
        <v>0.15015015000000001</v>
      </c>
      <c r="Q29" s="2">
        <v>4.5090135099999998E-2</v>
      </c>
      <c r="R29" s="2">
        <v>0.18248175</v>
      </c>
      <c r="S29" s="2">
        <v>6.6599177999999995E-2</v>
      </c>
      <c r="T29" s="2">
        <v>0.17548798700000001</v>
      </c>
      <c r="U29" s="2">
        <v>4.6374147099999999E-2</v>
      </c>
      <c r="V29" s="2" t="s">
        <v>24</v>
      </c>
      <c r="W29" s="2" t="s">
        <v>27</v>
      </c>
    </row>
    <row r="30" spans="1:23" ht="13.2">
      <c r="A30" s="1">
        <v>43146.690776863426</v>
      </c>
      <c r="B30" s="2" t="s">
        <v>55</v>
      </c>
      <c r="C30" s="2">
        <v>1</v>
      </c>
      <c r="D30" s="2">
        <v>1.0900000000000001</v>
      </c>
      <c r="E30" s="2">
        <v>0.91743200000000003</v>
      </c>
      <c r="F30" s="2">
        <v>0.2293578</v>
      </c>
      <c r="G30" s="2">
        <v>0.1052099992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2</v>
      </c>
      <c r="N30" s="2">
        <v>2.99</v>
      </c>
      <c r="O30" s="2">
        <v>0.66889699999999996</v>
      </c>
      <c r="P30" s="2">
        <v>0.16722409999999999</v>
      </c>
      <c r="Q30" s="2">
        <v>5.5927786E-2</v>
      </c>
      <c r="R30" s="2">
        <v>0.22935779819999999</v>
      </c>
      <c r="S30" s="2">
        <v>0.1052099992</v>
      </c>
      <c r="T30" s="2">
        <v>0.16722408029999999</v>
      </c>
      <c r="U30" s="2">
        <v>5.5927786E-2</v>
      </c>
      <c r="V30" s="2" t="s">
        <v>29</v>
      </c>
      <c r="W30" s="2" t="s">
        <v>27</v>
      </c>
    </row>
    <row r="31" spans="1:23" ht="13.2">
      <c r="A31" s="1">
        <v>43149.466103530096</v>
      </c>
      <c r="B31" s="2" t="s">
        <v>56</v>
      </c>
      <c r="C31" s="2">
        <v>1</v>
      </c>
      <c r="D31" s="2">
        <v>1.0900000000000001</v>
      </c>
      <c r="E31" s="2">
        <v>0.91739999999999999</v>
      </c>
      <c r="F31" s="2">
        <v>0.22939999999999999</v>
      </c>
      <c r="G31" s="2">
        <v>0.1052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2</v>
      </c>
      <c r="N31" s="2">
        <v>2.99</v>
      </c>
      <c r="O31" s="2">
        <v>0.66890000000000005</v>
      </c>
      <c r="P31" s="2">
        <v>0.16719999999999999</v>
      </c>
      <c r="Q31" s="2">
        <v>5.5899999999999998E-2</v>
      </c>
      <c r="R31" s="2">
        <v>0.22939999999999999</v>
      </c>
      <c r="S31" s="2">
        <v>0.1052</v>
      </c>
      <c r="T31" s="2">
        <v>0.16719999999999999</v>
      </c>
      <c r="U31" s="2">
        <v>5.5899999999999998E-2</v>
      </c>
      <c r="V31" s="2" t="s">
        <v>29</v>
      </c>
      <c r="W31" s="2" t="s">
        <v>27</v>
      </c>
    </row>
    <row r="32" spans="1:23" ht="13.2">
      <c r="A32" s="1">
        <v>43150.599645671296</v>
      </c>
      <c r="B32" s="2" t="s">
        <v>57</v>
      </c>
      <c r="C32" s="2">
        <v>1</v>
      </c>
      <c r="D32" s="2">
        <v>1.0900000000000001</v>
      </c>
      <c r="E32" s="2">
        <v>0.91742999999999997</v>
      </c>
      <c r="F32" s="2">
        <v>0.22935</v>
      </c>
      <c r="G32" s="2">
        <v>0.1052097256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2</v>
      </c>
      <c r="N32" s="2">
        <v>2.99</v>
      </c>
      <c r="O32" s="2">
        <v>0.66889632109999997</v>
      </c>
      <c r="P32" s="2">
        <v>0.16722408029999999</v>
      </c>
      <c r="Q32" s="2">
        <v>5.5927786E-2</v>
      </c>
      <c r="R32" s="2">
        <v>0.22935</v>
      </c>
      <c r="S32" s="2">
        <v>0.1052097256</v>
      </c>
      <c r="T32" s="2">
        <v>0.16722408029999999</v>
      </c>
      <c r="U32" s="2">
        <v>5.5927786E-2</v>
      </c>
      <c r="V32" s="2" t="s">
        <v>29</v>
      </c>
      <c r="W32" s="2" t="s">
        <v>27</v>
      </c>
    </row>
    <row r="33" spans="1:23" ht="13.2">
      <c r="A33" s="1">
        <v>43157.470896250001</v>
      </c>
      <c r="B33" s="2" t="s">
        <v>58</v>
      </c>
      <c r="C33" s="2">
        <v>1</v>
      </c>
      <c r="D33" s="2">
        <v>1.0900000000000001</v>
      </c>
      <c r="E33" s="2">
        <v>0.91700000000000004</v>
      </c>
      <c r="F33" s="2">
        <v>0.22936000000000001</v>
      </c>
      <c r="G33" s="2">
        <v>0.1052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2</v>
      </c>
      <c r="N33" s="2">
        <v>2.99</v>
      </c>
      <c r="O33" s="2">
        <v>0.66890000000000005</v>
      </c>
      <c r="P33" s="2">
        <v>0.16719999999999999</v>
      </c>
      <c r="Q33" s="2">
        <v>5.5899999999999998E-2</v>
      </c>
      <c r="R33" s="2">
        <v>0.22936000000000001</v>
      </c>
      <c r="S33" s="2">
        <v>0.1052</v>
      </c>
      <c r="T33" s="2">
        <v>0.16719999999999999</v>
      </c>
      <c r="U33" s="2">
        <v>5.5899999999999998E-2</v>
      </c>
      <c r="V33" s="2" t="s">
        <v>29</v>
      </c>
      <c r="W33" s="2" t="s">
        <v>27</v>
      </c>
    </row>
    <row r="34" spans="1:23" ht="13.2">
      <c r="A34" s="1">
        <v>43158.632128611112</v>
      </c>
      <c r="B34" s="2" t="s">
        <v>59</v>
      </c>
      <c r="C34" s="2">
        <v>1</v>
      </c>
      <c r="D34" s="2">
        <v>1.37</v>
      </c>
      <c r="E34" s="2">
        <v>0.72299999999999998</v>
      </c>
      <c r="F34" s="2">
        <v>0.18074999999999999</v>
      </c>
      <c r="G34" s="2">
        <v>6.5000000000000002E-2</v>
      </c>
      <c r="H34" s="2">
        <v>0.3</v>
      </c>
      <c r="I34" s="2">
        <v>2.96</v>
      </c>
      <c r="J34" s="2">
        <v>0.10135</v>
      </c>
      <c r="K34" s="2">
        <v>2.53E-2</v>
      </c>
      <c r="L34" s="2">
        <v>1.2800000000000001E-3</v>
      </c>
      <c r="M34" s="2">
        <v>2</v>
      </c>
      <c r="N34" s="2">
        <v>3.33</v>
      </c>
      <c r="O34" s="2">
        <v>0.60060000000000002</v>
      </c>
      <c r="P34" s="2">
        <v>0.15015000000000001</v>
      </c>
      <c r="Q34" s="2">
        <v>4.5080000000000002E-2</v>
      </c>
      <c r="R34" s="2">
        <v>0.18074999999999999</v>
      </c>
      <c r="S34" s="2">
        <v>6.5000000000000002E-2</v>
      </c>
      <c r="T34" s="2">
        <v>0.17499999999999999</v>
      </c>
      <c r="U34" s="2">
        <v>4.6370000000000001E-2</v>
      </c>
      <c r="V34" s="2" t="s">
        <v>29</v>
      </c>
      <c r="W34" s="2" t="s">
        <v>27</v>
      </c>
    </row>
    <row r="35" spans="1:23" ht="13.2">
      <c r="A35" s="1">
        <v>43163.837490219907</v>
      </c>
      <c r="B35" s="2" t="s">
        <v>60</v>
      </c>
      <c r="C35" s="2">
        <v>1</v>
      </c>
      <c r="D35" s="2">
        <v>1.37</v>
      </c>
      <c r="E35" s="2">
        <v>0.72989999999999999</v>
      </c>
      <c r="F35" s="2">
        <v>0.18248</v>
      </c>
      <c r="G35" s="2">
        <v>6.6599000000000005E-2</v>
      </c>
      <c r="H35" s="2">
        <v>0.3</v>
      </c>
      <c r="I35" s="2">
        <v>2.96</v>
      </c>
      <c r="J35" s="2">
        <v>0.10135</v>
      </c>
      <c r="K35" s="2">
        <v>2.5329999999999998E-2</v>
      </c>
      <c r="L35" s="2">
        <v>1.284E-3</v>
      </c>
      <c r="M35" s="2">
        <v>2</v>
      </c>
      <c r="N35" s="2">
        <v>3.33</v>
      </c>
      <c r="O35" s="2">
        <v>0.60060000000000002</v>
      </c>
      <c r="P35" s="2">
        <v>0.15015000000000001</v>
      </c>
      <c r="Q35" s="2">
        <v>4.5089999999999998E-2</v>
      </c>
      <c r="R35" s="2">
        <v>0.18248</v>
      </c>
      <c r="S35" s="2">
        <v>6.6600000000000006E-2</v>
      </c>
      <c r="T35" s="2">
        <v>0.17549000000000001</v>
      </c>
      <c r="U35" s="2">
        <v>4.6370000000000001E-2</v>
      </c>
      <c r="V35" s="2" t="s">
        <v>24</v>
      </c>
      <c r="W35" s="2" t="s">
        <v>27</v>
      </c>
    </row>
    <row r="36" spans="1:23" ht="13.2">
      <c r="A36" s="1">
        <v>43163.882058090283</v>
      </c>
      <c r="B36" s="2" t="s">
        <v>61</v>
      </c>
      <c r="C36" s="2">
        <v>1</v>
      </c>
      <c r="D36" s="2">
        <v>1.37</v>
      </c>
      <c r="E36" s="2">
        <v>0.72989999999999999</v>
      </c>
      <c r="F36" s="2">
        <v>0.18248</v>
      </c>
      <c r="G36" s="2">
        <v>6.6599000000000005E-2</v>
      </c>
      <c r="H36" s="2">
        <v>0.3</v>
      </c>
      <c r="I36" s="2">
        <v>2.96</v>
      </c>
      <c r="J36" s="2">
        <v>0.10135</v>
      </c>
      <c r="K36" s="2">
        <v>2.5329999999999998E-2</v>
      </c>
      <c r="L36" s="2">
        <v>1.2800000000000001E-3</v>
      </c>
      <c r="M36" s="2">
        <v>2</v>
      </c>
      <c r="N36" s="2">
        <v>3.33</v>
      </c>
      <c r="O36" s="2">
        <v>0.60060000000000002</v>
      </c>
      <c r="P36" s="2">
        <v>0.15015015000000001</v>
      </c>
      <c r="Q36" s="2">
        <v>4.5089999999999998E-2</v>
      </c>
      <c r="R36" s="2">
        <v>0.18240000000000001</v>
      </c>
      <c r="S36" s="2">
        <v>6.6599000000000005E-2</v>
      </c>
      <c r="T36" s="2">
        <v>0.17548</v>
      </c>
      <c r="U36" s="2">
        <v>4.6370000000000001E-2</v>
      </c>
      <c r="V36" s="2" t="s">
        <v>24</v>
      </c>
      <c r="W36" s="2" t="s">
        <v>27</v>
      </c>
    </row>
    <row r="37" spans="1:23" ht="13.2">
      <c r="A37" s="1">
        <v>43165.616548252314</v>
      </c>
      <c r="B37" s="2" t="s">
        <v>62</v>
      </c>
      <c r="C37" s="2">
        <v>1</v>
      </c>
      <c r="D37" s="2">
        <v>1.0900000000000001</v>
      </c>
      <c r="E37" s="2">
        <v>0.9174312</v>
      </c>
      <c r="F37" s="2">
        <v>0.2293578</v>
      </c>
      <c r="G37" s="2">
        <v>0.10521</v>
      </c>
      <c r="H37" s="2">
        <v>0</v>
      </c>
      <c r="I37" s="4">
        <v>1</v>
      </c>
      <c r="J37" s="2">
        <v>0</v>
      </c>
      <c r="K37" s="2">
        <v>0</v>
      </c>
      <c r="L37" s="2">
        <v>0</v>
      </c>
      <c r="M37" s="2">
        <v>0</v>
      </c>
      <c r="N37" s="5">
        <v>1</v>
      </c>
      <c r="O37" s="2">
        <v>0</v>
      </c>
      <c r="P37" s="2">
        <v>0</v>
      </c>
      <c r="Q37" s="2">
        <v>0</v>
      </c>
      <c r="R37" s="2">
        <v>0.2293578</v>
      </c>
      <c r="S37" s="2">
        <v>0.10521</v>
      </c>
      <c r="T37" s="2">
        <v>0.16722409999999999</v>
      </c>
      <c r="U37" s="2">
        <v>5.59278E-2</v>
      </c>
      <c r="V37" s="2" t="s">
        <v>29</v>
      </c>
      <c r="W37" s="2" t="s">
        <v>27</v>
      </c>
    </row>
    <row r="38" spans="1:23" ht="13.2">
      <c r="A38" s="1">
        <v>43165.661463032404</v>
      </c>
      <c r="B38" s="2" t="s">
        <v>63</v>
      </c>
      <c r="C38" s="2">
        <v>1</v>
      </c>
      <c r="D38" s="2">
        <v>1.0900000000000001</v>
      </c>
      <c r="E38" s="2">
        <v>0.91700000000000004</v>
      </c>
      <c r="F38" s="2">
        <v>0.22939999999999999</v>
      </c>
      <c r="G38" s="2">
        <v>0.1052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2</v>
      </c>
      <c r="N38" s="2">
        <v>2.99</v>
      </c>
      <c r="O38" s="2">
        <v>0.66900000000000004</v>
      </c>
      <c r="P38" s="2">
        <v>0.16700000000000001</v>
      </c>
      <c r="Q38" s="2">
        <v>5.5899999999999998E-2</v>
      </c>
      <c r="R38" s="2">
        <v>0.22939999999999999</v>
      </c>
      <c r="S38" s="2">
        <v>0.1052</v>
      </c>
      <c r="T38" s="2">
        <v>0.16700000000000001</v>
      </c>
      <c r="U38" s="2">
        <v>5.5899999999999998E-2</v>
      </c>
      <c r="V38" s="2" t="s">
        <v>29</v>
      </c>
      <c r="W38" s="2" t="s">
        <v>27</v>
      </c>
    </row>
    <row r="39" spans="1:23" ht="13.2">
      <c r="A39" s="1">
        <v>43166.579172361111</v>
      </c>
      <c r="B39" s="2" t="s">
        <v>64</v>
      </c>
      <c r="C39" s="2">
        <v>1</v>
      </c>
      <c r="D39" s="2">
        <v>1.0900000000000001</v>
      </c>
      <c r="E39" s="2">
        <v>0.9174312</v>
      </c>
      <c r="F39" s="2">
        <v>0.22935779819999999</v>
      </c>
      <c r="G39" s="2">
        <v>0.10521000079999999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2</v>
      </c>
      <c r="N39" s="2">
        <v>2.99</v>
      </c>
      <c r="O39" s="2">
        <v>0.66889632099999996</v>
      </c>
      <c r="P39" s="2">
        <v>0.1672290803</v>
      </c>
      <c r="Q39" s="2">
        <v>5.5927786E-2</v>
      </c>
      <c r="R39" s="2">
        <v>0.22935779819999999</v>
      </c>
      <c r="S39" s="2">
        <v>0.10521</v>
      </c>
      <c r="T39" s="2">
        <v>0.16722899999999999</v>
      </c>
      <c r="U39" s="2">
        <v>5.5914199999999997E-2</v>
      </c>
      <c r="V39" s="2" t="s">
        <v>29</v>
      </c>
      <c r="W39" s="2" t="s">
        <v>27</v>
      </c>
    </row>
    <row r="40" spans="1:23" ht="13.2">
      <c r="A40" s="1">
        <v>43173.415769328705</v>
      </c>
      <c r="B40" s="2" t="s">
        <v>65</v>
      </c>
      <c r="C40" s="2">
        <v>1</v>
      </c>
      <c r="D40" s="2">
        <v>1.0900000000000001</v>
      </c>
      <c r="E40" s="2">
        <v>0.91793119999999995</v>
      </c>
      <c r="F40" s="2">
        <v>0.22935779819999999</v>
      </c>
      <c r="G40" s="2">
        <v>0.10521000079999999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2</v>
      </c>
      <c r="N40" s="2">
        <v>2.99</v>
      </c>
      <c r="O40" s="2">
        <v>0.66889621099999996</v>
      </c>
      <c r="P40" s="2">
        <v>0.16722408029999999</v>
      </c>
      <c r="Q40" s="2">
        <v>5.5919425199999998E-2</v>
      </c>
      <c r="R40" s="2">
        <v>0.22935779819999999</v>
      </c>
      <c r="S40" s="2">
        <v>0.10521000079999999</v>
      </c>
      <c r="T40" s="2">
        <v>0.1672290803</v>
      </c>
      <c r="U40" s="2">
        <v>5.5919425199999998E-2</v>
      </c>
      <c r="V40" s="2" t="s">
        <v>29</v>
      </c>
      <c r="W40" s="2" t="s">
        <v>27</v>
      </c>
    </row>
    <row r="41" spans="1:23" ht="13.2">
      <c r="A41" s="1">
        <v>43181.611027800929</v>
      </c>
      <c r="B41" s="2" t="s">
        <v>66</v>
      </c>
      <c r="C41" s="2">
        <v>1</v>
      </c>
      <c r="D41" s="2">
        <v>1.0900000000000001</v>
      </c>
      <c r="E41" s="2">
        <v>0.91742999999999997</v>
      </c>
      <c r="F41" s="2">
        <v>0.22936000000000001</v>
      </c>
      <c r="G41" s="2">
        <v>0.105209</v>
      </c>
      <c r="H41" s="2">
        <v>0</v>
      </c>
      <c r="I41" s="2">
        <v>1</v>
      </c>
      <c r="J41" s="2">
        <v>0</v>
      </c>
      <c r="K41" s="2">
        <v>0</v>
      </c>
      <c r="L41" s="2">
        <v>0</v>
      </c>
      <c r="M41" s="2">
        <v>2</v>
      </c>
      <c r="N41" s="2">
        <v>2.99</v>
      </c>
      <c r="O41" s="2">
        <v>0.66889600000000005</v>
      </c>
      <c r="P41" s="2">
        <v>0.16722400000000001</v>
      </c>
      <c r="Q41" s="2">
        <v>5.5926999999999998E-2</v>
      </c>
      <c r="R41" s="2">
        <v>0.22936000000000001</v>
      </c>
      <c r="S41" s="2">
        <v>0.105209</v>
      </c>
      <c r="T41" s="2">
        <v>0.19722400000000001</v>
      </c>
      <c r="U41" s="2">
        <v>5.5926999999999998E-2</v>
      </c>
      <c r="V41" s="2" t="s">
        <v>29</v>
      </c>
      <c r="W41" s="2" t="s">
        <v>27</v>
      </c>
    </row>
    <row r="42" spans="1:23" ht="13.2">
      <c r="A42" s="1">
        <v>43359.647000162033</v>
      </c>
      <c r="B42" s="2" t="s">
        <v>67</v>
      </c>
      <c r="C42" s="2">
        <v>2</v>
      </c>
      <c r="D42" s="2">
        <v>1</v>
      </c>
      <c r="E42" s="2">
        <v>2</v>
      </c>
      <c r="F42" s="2">
        <v>1</v>
      </c>
      <c r="G42" s="2">
        <v>1</v>
      </c>
      <c r="H42" s="2">
        <v>1</v>
      </c>
      <c r="I42" s="2">
        <v>2</v>
      </c>
      <c r="J42" s="2">
        <v>1</v>
      </c>
      <c r="K42" s="2">
        <v>1</v>
      </c>
      <c r="L42" s="2">
        <v>1</v>
      </c>
      <c r="M42" s="2">
        <v>1</v>
      </c>
      <c r="N42" s="2">
        <v>1</v>
      </c>
      <c r="O42" s="2">
        <v>1</v>
      </c>
      <c r="P42" s="2">
        <v>1</v>
      </c>
      <c r="Q42" s="2">
        <v>1</v>
      </c>
      <c r="R42" s="2">
        <v>1</v>
      </c>
      <c r="S42" s="2">
        <v>1</v>
      </c>
      <c r="T42" s="2">
        <v>1</v>
      </c>
      <c r="U42" s="2">
        <v>1</v>
      </c>
      <c r="V42" s="2" t="s">
        <v>24</v>
      </c>
      <c r="W42" s="2" t="s">
        <v>25</v>
      </c>
    </row>
    <row r="43" spans="1:23" ht="13.2">
      <c r="A43" s="1">
        <v>43362.572356064818</v>
      </c>
      <c r="B43" s="2" t="s">
        <v>68</v>
      </c>
      <c r="C43" s="2">
        <v>0.8</v>
      </c>
      <c r="D43" s="2">
        <v>0.52</v>
      </c>
      <c r="E43" s="2">
        <v>1.538</v>
      </c>
      <c r="F43" s="2">
        <v>0.38500000000000001</v>
      </c>
      <c r="G43" s="2">
        <v>0.29570000000000002</v>
      </c>
      <c r="H43" s="2">
        <v>0</v>
      </c>
      <c r="I43" s="2">
        <v>1</v>
      </c>
      <c r="J43" s="2">
        <v>0</v>
      </c>
      <c r="K43" s="2">
        <v>0</v>
      </c>
      <c r="L43" s="2">
        <v>0</v>
      </c>
      <c r="M43" s="2">
        <v>1</v>
      </c>
      <c r="N43" s="2">
        <v>0.83</v>
      </c>
      <c r="O43" s="2">
        <v>1.2050000000000001</v>
      </c>
      <c r="P43" s="2">
        <v>0.30120000000000002</v>
      </c>
      <c r="Q43" s="2">
        <v>0.18149999999999999</v>
      </c>
      <c r="R43" s="2">
        <v>0.38500000000000001</v>
      </c>
      <c r="S43" s="2">
        <v>0.29570000000000002</v>
      </c>
      <c r="T43" s="2">
        <v>0.30120000000000002</v>
      </c>
      <c r="U43" s="2">
        <v>0.18149999999999999</v>
      </c>
      <c r="V43" s="2" t="s">
        <v>29</v>
      </c>
      <c r="W43" s="2" t="s">
        <v>27</v>
      </c>
    </row>
    <row r="44" spans="1:23" ht="13.2">
      <c r="A44" s="1">
        <v>43367.720608750002</v>
      </c>
      <c r="B44" s="2" t="s">
        <v>69</v>
      </c>
      <c r="C44" s="2">
        <v>0.9</v>
      </c>
      <c r="D44" s="2">
        <v>0.63</v>
      </c>
      <c r="E44" s="2">
        <v>1.43</v>
      </c>
      <c r="F44" s="2">
        <v>0.36</v>
      </c>
      <c r="G44" s="2">
        <v>0.26</v>
      </c>
      <c r="H44" s="2">
        <v>0</v>
      </c>
      <c r="I44" s="2">
        <v>1</v>
      </c>
      <c r="J44" s="2">
        <v>0</v>
      </c>
      <c r="K44" s="2">
        <v>0</v>
      </c>
      <c r="L44" s="2">
        <v>0</v>
      </c>
      <c r="M44" s="2">
        <v>2</v>
      </c>
      <c r="N44" s="2">
        <v>1.45</v>
      </c>
      <c r="O44" s="2">
        <v>1.38</v>
      </c>
      <c r="P44" s="2">
        <v>0.34499999999999997</v>
      </c>
      <c r="Q44" s="2">
        <v>0.24</v>
      </c>
      <c r="R44" s="2">
        <v>0.36</v>
      </c>
      <c r="S44" s="2">
        <v>0.26</v>
      </c>
      <c r="T44" s="2">
        <v>0.34499999999999997</v>
      </c>
      <c r="U44" s="2">
        <v>0.24099999999999999</v>
      </c>
      <c r="V44" s="2" t="s">
        <v>24</v>
      </c>
      <c r="W44" s="2" t="s">
        <v>25</v>
      </c>
    </row>
    <row r="45" spans="1:23" ht="13.2">
      <c r="A45" s="1">
        <v>43368.557023472225</v>
      </c>
      <c r="B45" s="2" t="s">
        <v>70</v>
      </c>
      <c r="C45" s="2">
        <v>0.9</v>
      </c>
      <c r="D45" s="2">
        <v>0.63</v>
      </c>
      <c r="E45" s="2">
        <v>1.43</v>
      </c>
      <c r="F45" s="2">
        <v>0.35699999999999998</v>
      </c>
      <c r="G45" s="2">
        <v>0.25559999999999999</v>
      </c>
      <c r="H45" s="2">
        <v>5.8999999999999997E-2</v>
      </c>
      <c r="I45" s="2">
        <v>0.82</v>
      </c>
      <c r="J45" s="2">
        <v>7.1999999999999995E-2</v>
      </c>
      <c r="K45" s="2">
        <v>1.7999999999999999E-2</v>
      </c>
      <c r="L45" s="2">
        <v>6.4999999999999997E-4</v>
      </c>
      <c r="M45" s="2">
        <v>2</v>
      </c>
      <c r="N45" s="2">
        <v>1.45</v>
      </c>
      <c r="O45" s="2">
        <v>1.38</v>
      </c>
      <c r="P45" s="2">
        <v>0.34499999999999997</v>
      </c>
      <c r="Q45" s="2">
        <v>0.23799999999999999</v>
      </c>
      <c r="R45" s="2">
        <v>0.35699999999999998</v>
      </c>
      <c r="S45" s="2">
        <v>0.25559999999999999</v>
      </c>
      <c r="T45" s="2">
        <v>0.36299999999999999</v>
      </c>
      <c r="U45" s="2">
        <v>0.23865</v>
      </c>
      <c r="V45" s="2" t="s">
        <v>71</v>
      </c>
      <c r="W45" s="2" t="s">
        <v>25</v>
      </c>
    </row>
    <row r="46" spans="1:23" ht="13.2">
      <c r="A46" s="1">
        <v>43368.769888622686</v>
      </c>
      <c r="B46" s="2" t="s">
        <v>72</v>
      </c>
      <c r="C46" s="2">
        <v>0.9</v>
      </c>
      <c r="D46" s="2">
        <v>0.63</v>
      </c>
      <c r="E46" s="2">
        <v>1.43</v>
      </c>
      <c r="F46" s="2">
        <v>0.35699999999999998</v>
      </c>
      <c r="G46" s="2">
        <v>0.25559999999999999</v>
      </c>
      <c r="H46" s="2">
        <v>5.8999999999999997E-2</v>
      </c>
      <c r="I46" s="2">
        <v>0.82</v>
      </c>
      <c r="J46" s="2">
        <v>7.1999999999999995E-2</v>
      </c>
      <c r="K46" s="2">
        <v>1.7999999999999999E-2</v>
      </c>
      <c r="L46" s="2">
        <v>6.4999999999999997E-4</v>
      </c>
      <c r="M46" s="2">
        <v>2</v>
      </c>
      <c r="N46" s="2">
        <v>1.45</v>
      </c>
      <c r="O46" s="2">
        <v>1.38</v>
      </c>
      <c r="P46" s="2">
        <v>0.34499999999999997</v>
      </c>
      <c r="Q46" s="2">
        <v>0.23799999999999999</v>
      </c>
      <c r="R46" s="2">
        <v>0.35699999999999998</v>
      </c>
      <c r="S46" s="2">
        <v>0.25559999999999999</v>
      </c>
      <c r="T46" s="2">
        <v>0.36299999999999999</v>
      </c>
      <c r="U46" s="2">
        <v>0.23865</v>
      </c>
      <c r="V46" s="2" t="s">
        <v>71</v>
      </c>
      <c r="W46" s="2" t="s">
        <v>25</v>
      </c>
    </row>
    <row r="47" spans="1:23" ht="13.2">
      <c r="A47" s="1">
        <v>43368.807951990741</v>
      </c>
      <c r="B47" s="2" t="s">
        <v>73</v>
      </c>
      <c r="C47" s="2">
        <v>0.9</v>
      </c>
      <c r="D47" s="2">
        <v>0.63</v>
      </c>
      <c r="E47" s="2">
        <v>1.43</v>
      </c>
      <c r="F47" s="2">
        <v>0.35749999999999998</v>
      </c>
      <c r="G47" s="2">
        <v>0.25559999999999999</v>
      </c>
      <c r="H47" s="2">
        <v>5.8999999999999997E-2</v>
      </c>
      <c r="I47" s="2">
        <v>0.82</v>
      </c>
      <c r="J47" s="2">
        <v>7.1999999999999995E-2</v>
      </c>
      <c r="K47" s="2">
        <v>1.7999999999999999E-2</v>
      </c>
      <c r="L47" s="6">
        <v>6.4800000000000003E-4</v>
      </c>
      <c r="M47" s="2">
        <v>2</v>
      </c>
      <c r="N47" s="2">
        <v>1.45</v>
      </c>
      <c r="O47" s="2">
        <v>1.38</v>
      </c>
      <c r="P47" s="2">
        <v>0.34499999999999997</v>
      </c>
      <c r="Q47" s="2">
        <v>0.23805000000000001</v>
      </c>
      <c r="R47" s="2">
        <v>0.35749999999999998</v>
      </c>
      <c r="S47" s="2">
        <v>0.25559999999999999</v>
      </c>
      <c r="T47" s="2">
        <v>0.36299999999999999</v>
      </c>
      <c r="U47" s="2">
        <v>0.2387</v>
      </c>
      <c r="V47" s="2" t="s">
        <v>71</v>
      </c>
      <c r="W47" s="2" t="s">
        <v>25</v>
      </c>
    </row>
    <row r="48" spans="1:23" ht="13.2">
      <c r="A48" s="1">
        <v>43368.834117858802</v>
      </c>
      <c r="B48" s="2" t="s">
        <v>74</v>
      </c>
      <c r="C48" s="2">
        <v>0.8</v>
      </c>
      <c r="D48" s="2">
        <v>0.52</v>
      </c>
      <c r="E48" s="2">
        <v>1.538</v>
      </c>
      <c r="F48" s="2">
        <v>0.38500000000000001</v>
      </c>
      <c r="G48" s="2">
        <v>0.29570000000000002</v>
      </c>
      <c r="H48" s="2">
        <v>0</v>
      </c>
      <c r="I48" s="2">
        <v>1</v>
      </c>
      <c r="J48" s="2">
        <v>0</v>
      </c>
      <c r="K48" s="2">
        <v>0</v>
      </c>
      <c r="L48" s="2">
        <v>0</v>
      </c>
      <c r="M48" s="2">
        <v>1</v>
      </c>
      <c r="N48" s="2">
        <v>0.83</v>
      </c>
      <c r="O48" s="2">
        <v>1.2050000000000001</v>
      </c>
      <c r="P48" s="2">
        <v>0.30120000000000002</v>
      </c>
      <c r="Q48" s="2">
        <v>0.18149999999999999</v>
      </c>
      <c r="R48" s="2">
        <v>0.38500000000000001</v>
      </c>
      <c r="S48" s="2">
        <v>0.29570000000000002</v>
      </c>
      <c r="T48" s="2">
        <v>0.30120000000000002</v>
      </c>
      <c r="U48" s="2">
        <v>0.18149999999999999</v>
      </c>
      <c r="V48" s="2" t="s">
        <v>29</v>
      </c>
      <c r="W48" s="2" t="s">
        <v>27</v>
      </c>
    </row>
    <row r="49" spans="1:23" ht="13.2">
      <c r="A49" s="1">
        <v>43368.849785150465</v>
      </c>
      <c r="B49" s="2" t="s">
        <v>75</v>
      </c>
      <c r="C49" s="2">
        <v>0.9</v>
      </c>
      <c r="D49" s="2">
        <v>0.63</v>
      </c>
      <c r="E49" s="2">
        <v>1.4285699999999999</v>
      </c>
      <c r="F49" s="2">
        <v>0.35699999999999998</v>
      </c>
      <c r="G49" s="2">
        <v>0.25509999999999999</v>
      </c>
      <c r="H49" s="2">
        <v>0</v>
      </c>
      <c r="I49" s="2">
        <v>1</v>
      </c>
      <c r="J49" s="2">
        <v>0</v>
      </c>
      <c r="K49" s="2">
        <v>0</v>
      </c>
      <c r="L49" s="2">
        <v>0</v>
      </c>
      <c r="M49" s="2">
        <v>2</v>
      </c>
      <c r="N49" s="2">
        <v>1.45</v>
      </c>
      <c r="O49" s="2">
        <v>1.3793</v>
      </c>
      <c r="P49" s="2">
        <v>0.3448</v>
      </c>
      <c r="Q49" s="2">
        <v>0.237812</v>
      </c>
      <c r="R49" s="2">
        <v>0.35699999999999998</v>
      </c>
      <c r="S49" s="2">
        <v>0.25509999999999999</v>
      </c>
      <c r="T49" s="2">
        <v>0.3448</v>
      </c>
      <c r="U49" s="2">
        <v>0.237812</v>
      </c>
      <c r="V49" s="2" t="s">
        <v>24</v>
      </c>
      <c r="W49" s="2" t="s">
        <v>25</v>
      </c>
    </row>
    <row r="50" spans="1:23" ht="13.2">
      <c r="A50" s="1">
        <v>43369.62872069444</v>
      </c>
      <c r="B50" s="2" t="s">
        <v>76</v>
      </c>
      <c r="C50" s="2">
        <v>0.8</v>
      </c>
      <c r="D50" s="2">
        <v>0.59</v>
      </c>
      <c r="E50" s="2">
        <v>1.3559000000000001</v>
      </c>
      <c r="F50" s="2">
        <v>0.33889999999999998</v>
      </c>
      <c r="G50" s="2">
        <v>0.2298</v>
      </c>
      <c r="H50" s="2">
        <v>-0.3</v>
      </c>
      <c r="I50" s="2">
        <v>0.39</v>
      </c>
      <c r="J50" s="2">
        <v>-0.76919999999999999</v>
      </c>
      <c r="K50" s="2">
        <v>-0.1923</v>
      </c>
      <c r="L50" s="2">
        <v>7.3899999999999993E-2</v>
      </c>
      <c r="M50" s="2">
        <v>1</v>
      </c>
      <c r="N50" s="2">
        <v>0.83</v>
      </c>
      <c r="O50" s="2">
        <v>1.204</v>
      </c>
      <c r="P50" s="2">
        <v>0.30099999999999999</v>
      </c>
      <c r="Q50" s="2">
        <v>0.181202</v>
      </c>
      <c r="R50" s="2">
        <v>0.38500000000000001</v>
      </c>
      <c r="S50" s="2">
        <v>0.29644999999999999</v>
      </c>
      <c r="T50" s="2">
        <v>0.30099999999999999</v>
      </c>
      <c r="U50" s="2">
        <v>0.181202</v>
      </c>
      <c r="V50" s="2" t="s">
        <v>29</v>
      </c>
      <c r="W50" s="2" t="s">
        <v>27</v>
      </c>
    </row>
    <row r="51" spans="1:23" ht="13.2">
      <c r="A51" s="1">
        <v>43369.87189775463</v>
      </c>
      <c r="B51" s="2" t="s">
        <v>77</v>
      </c>
      <c r="C51" s="2">
        <v>0.9</v>
      </c>
      <c r="D51" s="2">
        <v>0.63</v>
      </c>
      <c r="E51" s="2">
        <v>1.428571</v>
      </c>
      <c r="F51" s="2">
        <v>0.35714279999999998</v>
      </c>
      <c r="G51" s="2">
        <v>255101</v>
      </c>
      <c r="H51" s="2">
        <v>5.8999999999999997E-2</v>
      </c>
      <c r="I51" s="2">
        <v>0.82</v>
      </c>
      <c r="J51" s="2">
        <v>7.1951200000000007E-2</v>
      </c>
      <c r="K51" s="2">
        <v>1.7987804E-2</v>
      </c>
      <c r="L51" s="2">
        <v>6.4712E-5</v>
      </c>
      <c r="M51" s="2">
        <v>2</v>
      </c>
      <c r="N51" s="2">
        <v>1.45</v>
      </c>
      <c r="O51" s="2">
        <v>1.3793</v>
      </c>
      <c r="P51" s="2">
        <v>0.3448</v>
      </c>
      <c r="Q51" s="2">
        <v>0.23780799999999999</v>
      </c>
      <c r="R51" s="2">
        <v>0.35714279999999998</v>
      </c>
      <c r="S51" s="2">
        <v>0.25510100000000002</v>
      </c>
      <c r="T51" s="2">
        <v>0.36278780399999999</v>
      </c>
      <c r="U51" s="2">
        <v>0.23845511999999999</v>
      </c>
      <c r="V51" s="2" t="s">
        <v>71</v>
      </c>
      <c r="W51" s="2" t="s">
        <v>25</v>
      </c>
    </row>
    <row r="52" spans="1:23" ht="13.2">
      <c r="A52" s="1">
        <v>43373.843133275463</v>
      </c>
      <c r="B52" s="2" t="s">
        <v>78</v>
      </c>
      <c r="C52" s="2">
        <v>0.9</v>
      </c>
      <c r="D52" s="2">
        <v>0.63</v>
      </c>
      <c r="E52" s="2">
        <v>1.428571429</v>
      </c>
      <c r="F52" s="2">
        <v>0.35714285730000001</v>
      </c>
      <c r="G52" s="2">
        <v>0.255102041</v>
      </c>
      <c r="H52" s="2">
        <v>5.8999999999999997E-2</v>
      </c>
      <c r="I52" s="2">
        <v>0.82</v>
      </c>
      <c r="J52" s="2">
        <v>7.1951219499999997E-2</v>
      </c>
      <c r="K52" s="2">
        <v>1.7987804900000001E-2</v>
      </c>
      <c r="L52" s="2">
        <v>6.4712224839999998E-4</v>
      </c>
      <c r="M52" s="2">
        <v>2</v>
      </c>
      <c r="N52" s="2">
        <v>1.45</v>
      </c>
      <c r="O52" s="2">
        <v>1.3793103449999999</v>
      </c>
      <c r="P52" s="2">
        <v>0.34482758629999999</v>
      </c>
      <c r="Q52" s="2">
        <v>0.2378121285</v>
      </c>
      <c r="R52" s="2">
        <v>0.35714285730000001</v>
      </c>
      <c r="S52" s="2">
        <v>0.255102041</v>
      </c>
      <c r="T52" s="2">
        <v>0.34482758629999999</v>
      </c>
      <c r="U52" s="2">
        <v>0.2378121285</v>
      </c>
      <c r="V52" s="2" t="s">
        <v>24</v>
      </c>
      <c r="W52" s="2" t="s">
        <v>25</v>
      </c>
    </row>
    <row r="53" spans="1:23" ht="13.2">
      <c r="A53" s="1">
        <v>43374.475549803239</v>
      </c>
      <c r="B53" s="2" t="s">
        <v>79</v>
      </c>
      <c r="C53" s="2">
        <v>0.9</v>
      </c>
      <c r="D53" s="2">
        <v>0.621</v>
      </c>
      <c r="E53" s="2">
        <v>1.45</v>
      </c>
      <c r="F53" s="2">
        <v>0.36249999999999999</v>
      </c>
      <c r="G53" s="2">
        <v>0.2628125</v>
      </c>
      <c r="H53" s="2">
        <v>5.8999999999999997E-2</v>
      </c>
      <c r="I53" s="2">
        <v>0.82</v>
      </c>
      <c r="J53" s="2">
        <v>7.1999999999999995E-2</v>
      </c>
      <c r="K53" s="2">
        <v>1.7999999999999999E-2</v>
      </c>
      <c r="L53" s="2">
        <v>6.4800000000000003E-4</v>
      </c>
      <c r="M53" s="2">
        <v>2</v>
      </c>
      <c r="N53" s="2">
        <v>1.45</v>
      </c>
      <c r="O53" s="2">
        <v>1.38</v>
      </c>
      <c r="P53" s="2">
        <v>0.34499999999999997</v>
      </c>
      <c r="Q53" s="2">
        <v>0.23805000000000001</v>
      </c>
      <c r="R53" s="2">
        <v>0.36249999999999999</v>
      </c>
      <c r="S53" s="2">
        <v>0.25561250000000002</v>
      </c>
      <c r="T53" s="2">
        <v>0.36299999999999999</v>
      </c>
      <c r="U53" s="2">
        <v>0.23869799999999999</v>
      </c>
      <c r="V53" s="2" t="s">
        <v>71</v>
      </c>
      <c r="W53" s="2" t="s">
        <v>25</v>
      </c>
    </row>
    <row r="54" spans="1:23" ht="13.2">
      <c r="A54" s="1">
        <v>43374.655300439816</v>
      </c>
      <c r="B54" s="2" t="s">
        <v>80</v>
      </c>
      <c r="C54" s="2">
        <v>0.9</v>
      </c>
      <c r="D54" s="2">
        <v>0.63</v>
      </c>
      <c r="E54" s="2">
        <v>1.4279999999999999</v>
      </c>
      <c r="F54" s="2">
        <v>0.35699999999999998</v>
      </c>
      <c r="G54" s="2">
        <v>0.25490000000000002</v>
      </c>
      <c r="H54" s="2">
        <v>5.8999999999999997E-2</v>
      </c>
      <c r="I54" s="2">
        <v>0.82</v>
      </c>
      <c r="J54" s="2">
        <v>7.1900000000000006E-2</v>
      </c>
      <c r="K54" s="2">
        <v>1.7989999999999999E-2</v>
      </c>
      <c r="L54" s="2">
        <v>6.4619999999999999E-4</v>
      </c>
      <c r="M54" s="2">
        <v>2</v>
      </c>
      <c r="N54" s="2">
        <v>1.45</v>
      </c>
      <c r="O54" s="2">
        <v>1.379</v>
      </c>
      <c r="P54" s="2">
        <v>0.34499999999999997</v>
      </c>
      <c r="Q54" s="2">
        <v>0.23769999999999999</v>
      </c>
      <c r="R54" s="2">
        <v>0.35699999999999998</v>
      </c>
      <c r="S54" s="2">
        <v>0.25490000000000002</v>
      </c>
      <c r="T54" s="2">
        <v>0.36298999999999998</v>
      </c>
      <c r="U54" s="2">
        <v>0.23830000000000001</v>
      </c>
      <c r="V54" s="2" t="s">
        <v>24</v>
      </c>
      <c r="W54" s="2" t="s">
        <v>25</v>
      </c>
    </row>
    <row r="55" spans="1:23" ht="13.2">
      <c r="A55" s="1">
        <v>43374.823062175928</v>
      </c>
      <c r="B55" s="2" t="s">
        <v>81</v>
      </c>
      <c r="C55" s="2">
        <v>0.8</v>
      </c>
      <c r="D55" s="2">
        <v>0.52</v>
      </c>
      <c r="E55" s="2">
        <v>1.538461538</v>
      </c>
      <c r="F55" s="2">
        <v>0.38461538449999999</v>
      </c>
      <c r="G55" s="2">
        <v>0.29585798800000002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1</v>
      </c>
      <c r="N55" s="2">
        <v>0.83</v>
      </c>
      <c r="O55" s="2">
        <v>1.2048000000000001</v>
      </c>
      <c r="P55" s="2">
        <v>0.30120000000000002</v>
      </c>
      <c r="Q55" s="2">
        <v>5.9650590000000003E-2</v>
      </c>
      <c r="R55" s="2">
        <v>0.38463999999999998</v>
      </c>
      <c r="S55" s="2">
        <v>0.29586000000000001</v>
      </c>
      <c r="T55" s="2">
        <v>0.30120000000000002</v>
      </c>
      <c r="U55" s="2">
        <v>5.4650595500000003E-2</v>
      </c>
      <c r="V55" s="2" t="s">
        <v>29</v>
      </c>
      <c r="W55" s="2" t="s">
        <v>27</v>
      </c>
    </row>
    <row r="56" spans="1:23" ht="13.2">
      <c r="A56" s="1">
        <v>43383.874264606478</v>
      </c>
      <c r="B56" s="2" t="s">
        <v>82</v>
      </c>
      <c r="C56" s="2">
        <v>0.8</v>
      </c>
      <c r="D56" s="2">
        <v>0.52</v>
      </c>
      <c r="E56" s="2">
        <v>1.538</v>
      </c>
      <c r="F56" s="2">
        <v>0.38500000000000001</v>
      </c>
      <c r="G56" s="2">
        <v>0.29570000000000002</v>
      </c>
      <c r="H56" s="2">
        <v>0</v>
      </c>
      <c r="I56" s="2">
        <v>1</v>
      </c>
      <c r="J56" s="2">
        <v>0</v>
      </c>
      <c r="K56" s="2">
        <v>0</v>
      </c>
      <c r="L56" s="2">
        <v>0</v>
      </c>
      <c r="M56" s="2">
        <v>1</v>
      </c>
      <c r="N56" s="2">
        <v>0.83</v>
      </c>
      <c r="O56" s="2">
        <v>1.2</v>
      </c>
      <c r="P56" s="2">
        <v>0.30120000000000002</v>
      </c>
      <c r="Q56" s="2">
        <v>0.18149999999999999</v>
      </c>
      <c r="R56" s="2">
        <v>0.38500000000000001</v>
      </c>
      <c r="S56" s="2">
        <v>0.29570000000000002</v>
      </c>
      <c r="T56" s="2">
        <v>0.30120000000000002</v>
      </c>
      <c r="U56" s="2">
        <v>0.18149999999999999</v>
      </c>
      <c r="V56" s="2" t="s">
        <v>29</v>
      </c>
      <c r="W56" s="2" t="s">
        <v>27</v>
      </c>
    </row>
    <row r="57" spans="1:23" ht="13.2">
      <c r="A57" s="1">
        <v>43395.476229131949</v>
      </c>
      <c r="B57" s="2" t="s">
        <v>83</v>
      </c>
      <c r="C57" s="2">
        <v>0.9</v>
      </c>
      <c r="D57" s="2">
        <v>0.36</v>
      </c>
      <c r="E57" s="2">
        <v>2.5</v>
      </c>
      <c r="F57" s="2">
        <v>0.625</v>
      </c>
      <c r="G57" s="2">
        <v>0.78125</v>
      </c>
      <c r="H57" s="2">
        <v>5.8999999999999997E-2</v>
      </c>
      <c r="I57" s="2">
        <v>0.82</v>
      </c>
      <c r="J57" s="2">
        <v>7.1951200000000007E-2</v>
      </c>
      <c r="K57" s="2">
        <v>0.17979999999999999</v>
      </c>
      <c r="L57" s="2">
        <v>6.4709999999999995E-4</v>
      </c>
      <c r="M57" s="2">
        <v>2</v>
      </c>
      <c r="N57" s="2">
        <v>1.45</v>
      </c>
      <c r="O57" s="2">
        <v>1.38</v>
      </c>
      <c r="P57" s="2">
        <v>0.34499999999999997</v>
      </c>
      <c r="Q57" s="2">
        <v>0.23805000000000001</v>
      </c>
      <c r="R57" s="2">
        <v>0.625</v>
      </c>
      <c r="S57" s="2">
        <v>0.78125</v>
      </c>
      <c r="T57" s="2">
        <v>0.52480000000000004</v>
      </c>
      <c r="U57" s="2">
        <v>0.2386971</v>
      </c>
      <c r="V57" s="2" t="s">
        <v>24</v>
      </c>
      <c r="W57" s="2" t="s">
        <v>27</v>
      </c>
    </row>
    <row r="58" spans="1:23" ht="13.2">
      <c r="A58" s="1">
        <v>43416.617915775467</v>
      </c>
      <c r="B58" s="2" t="s">
        <v>84</v>
      </c>
      <c r="C58" s="2">
        <v>0.9</v>
      </c>
      <c r="D58" s="2">
        <v>0.63</v>
      </c>
      <c r="E58" s="2">
        <v>1.43</v>
      </c>
      <c r="F58" s="2">
        <v>0.35599999999999998</v>
      </c>
      <c r="G58" s="2">
        <v>0.26</v>
      </c>
      <c r="H58" s="2">
        <v>5.8999999999999997E-2</v>
      </c>
      <c r="I58" s="2">
        <v>0.82</v>
      </c>
      <c r="J58" s="2">
        <v>7.1999999999999995E-2</v>
      </c>
      <c r="K58" s="2">
        <v>1.7999999999999999E-2</v>
      </c>
      <c r="L58" s="2">
        <v>6.4999999999999997E-4</v>
      </c>
      <c r="M58" s="2">
        <v>2</v>
      </c>
      <c r="N58" s="2">
        <v>1.45</v>
      </c>
      <c r="O58" s="2">
        <v>1.38</v>
      </c>
      <c r="P58" s="2">
        <v>0.34499999999999997</v>
      </c>
      <c r="Q58" s="2">
        <v>0.24</v>
      </c>
      <c r="R58" s="2">
        <v>0.35749999999999998</v>
      </c>
      <c r="S58" s="2">
        <v>0.25600000000000001</v>
      </c>
      <c r="T58" s="2">
        <v>0.36299999999999999</v>
      </c>
      <c r="U58" s="2">
        <v>0.23899999999999999</v>
      </c>
      <c r="V58" s="2" t="s">
        <v>71</v>
      </c>
      <c r="W58" s="2" t="s">
        <v>27</v>
      </c>
    </row>
    <row r="59" spans="1:23" ht="13.2">
      <c r="A59" s="1">
        <v>43416.623893020835</v>
      </c>
      <c r="B59" s="2" t="s">
        <v>85</v>
      </c>
      <c r="C59" s="2">
        <v>0</v>
      </c>
      <c r="D59" s="2">
        <v>0.63</v>
      </c>
      <c r="E59" s="2">
        <v>1.4286000000000001</v>
      </c>
      <c r="F59" s="2">
        <v>0.35715000000000002</v>
      </c>
      <c r="G59" s="2">
        <v>0.25511</v>
      </c>
      <c r="H59" s="2">
        <v>5.8999999999999997E-2</v>
      </c>
      <c r="I59" s="2">
        <v>0.82</v>
      </c>
      <c r="J59" s="2">
        <v>7.195E-2</v>
      </c>
      <c r="K59" s="2">
        <v>1.7979999999999999E-2</v>
      </c>
      <c r="L59" s="2">
        <v>3.3500000000000001E-6</v>
      </c>
      <c r="M59" s="2">
        <v>2</v>
      </c>
      <c r="N59" s="2">
        <v>1.45</v>
      </c>
      <c r="O59" s="2">
        <v>1.379</v>
      </c>
      <c r="P59" s="2">
        <v>0.34475</v>
      </c>
      <c r="Q59" s="2">
        <v>0.23699999999999999</v>
      </c>
      <c r="R59" s="2">
        <v>0.35715000000000002</v>
      </c>
      <c r="S59" s="2">
        <v>0.25511</v>
      </c>
      <c r="T59" s="2">
        <v>0.26269999999999999</v>
      </c>
      <c r="U59" s="2">
        <v>0.36270000000000002</v>
      </c>
      <c r="V59" s="2" t="s">
        <v>71</v>
      </c>
      <c r="W59" s="2" t="s">
        <v>86</v>
      </c>
    </row>
    <row r="60" spans="1:23" ht="13.2">
      <c r="A60" s="1">
        <v>43416.697945266205</v>
      </c>
      <c r="B60" s="2" t="s">
        <v>87</v>
      </c>
      <c r="C60" s="2">
        <v>0.9</v>
      </c>
      <c r="D60" s="2">
        <v>0.63</v>
      </c>
      <c r="E60" s="2">
        <v>1.4236</v>
      </c>
      <c r="F60" s="2">
        <v>0.35715000000000002</v>
      </c>
      <c r="G60" s="2">
        <v>0.25511</v>
      </c>
      <c r="H60" s="2">
        <v>5.8999999999999997E-2</v>
      </c>
      <c r="I60" s="2">
        <v>0.82</v>
      </c>
      <c r="J60" s="2">
        <v>7.195E-2</v>
      </c>
      <c r="K60" s="2">
        <v>1.789E-2</v>
      </c>
      <c r="L60" s="2">
        <v>3.3000000000000002E-6</v>
      </c>
      <c r="M60" s="2">
        <v>2</v>
      </c>
      <c r="N60" s="2">
        <v>1.46</v>
      </c>
      <c r="O60" s="2">
        <v>1.379</v>
      </c>
      <c r="P60" s="2">
        <v>0.35575000000000001</v>
      </c>
      <c r="Q60" s="2">
        <v>0.23699999999999999</v>
      </c>
      <c r="R60" s="2">
        <v>0.35715000000000002</v>
      </c>
      <c r="S60" s="2">
        <v>0.25511</v>
      </c>
      <c r="T60" s="2">
        <v>0.36264000000000002</v>
      </c>
      <c r="U60" s="2">
        <v>0.23699999999999999</v>
      </c>
      <c r="V60" s="2" t="s">
        <v>29</v>
      </c>
      <c r="W60" s="2" t="s">
        <v>25</v>
      </c>
    </row>
    <row r="61" spans="1:23" ht="13.2">
      <c r="A61" s="1">
        <v>43423.677964907409</v>
      </c>
      <c r="B61" s="2" t="s">
        <v>88</v>
      </c>
      <c r="C61" s="2">
        <v>0.9</v>
      </c>
      <c r="D61" s="2">
        <v>0.63</v>
      </c>
      <c r="E61" s="2">
        <v>1.43</v>
      </c>
      <c r="F61" s="2">
        <v>0.35749999999999998</v>
      </c>
      <c r="G61" s="2">
        <v>0.26</v>
      </c>
      <c r="H61" s="2">
        <v>5.8999999999999997E-2</v>
      </c>
      <c r="I61" s="2">
        <v>0.82</v>
      </c>
      <c r="J61" s="2">
        <v>7.1999999999999998E-3</v>
      </c>
      <c r="K61" s="2">
        <v>1.7999999999999999E-2</v>
      </c>
      <c r="L61" s="2">
        <v>6.4800000000000003E-4</v>
      </c>
      <c r="M61" s="2">
        <v>2</v>
      </c>
      <c r="N61" s="2">
        <v>1.45</v>
      </c>
      <c r="O61" s="2">
        <v>1.38</v>
      </c>
      <c r="P61" s="2">
        <v>0.34499999999999997</v>
      </c>
      <c r="Q61" s="2">
        <v>0.240648</v>
      </c>
      <c r="R61" s="2">
        <v>0.35749999999999998</v>
      </c>
      <c r="S61" s="2">
        <v>0.26</v>
      </c>
      <c r="T61" s="2">
        <v>0.36299999999999999</v>
      </c>
      <c r="U61" s="2">
        <v>0.240648</v>
      </c>
      <c r="V61" s="2" t="s">
        <v>24</v>
      </c>
      <c r="W61" s="2" t="s">
        <v>86</v>
      </c>
    </row>
    <row r="62" spans="1:23" ht="13.2">
      <c r="A62" s="1">
        <v>43425.564732870371</v>
      </c>
      <c r="B62" s="2" t="s">
        <v>89</v>
      </c>
      <c r="C62" s="2">
        <v>0.9</v>
      </c>
      <c r="D62" s="2">
        <v>0.63</v>
      </c>
      <c r="E62" s="2">
        <v>1.43</v>
      </c>
      <c r="F62" s="2">
        <v>0.35749999999999998</v>
      </c>
      <c r="G62" s="2">
        <v>0.25600000000000001</v>
      </c>
      <c r="H62" s="2">
        <v>5.8999999999999997E-2</v>
      </c>
      <c r="I62" s="2">
        <v>0.82</v>
      </c>
      <c r="J62" s="2">
        <v>7.1999999999999995E-2</v>
      </c>
      <c r="K62" s="2">
        <v>1.7999999999999999E-2</v>
      </c>
      <c r="L62" s="2">
        <v>6.4800000000000003E-4</v>
      </c>
      <c r="M62" s="2">
        <v>2</v>
      </c>
      <c r="N62" s="2">
        <v>1.49</v>
      </c>
      <c r="O62" s="2">
        <v>1.38</v>
      </c>
      <c r="P62" s="2">
        <v>1.7250000000000001</v>
      </c>
      <c r="Q62" s="2">
        <v>1.19025</v>
      </c>
      <c r="R62" s="2">
        <v>0.35749999999999998</v>
      </c>
      <c r="S62" s="2">
        <v>0.25600000000000001</v>
      </c>
      <c r="T62" s="2">
        <v>1.7430000000000001</v>
      </c>
      <c r="U62" s="2">
        <v>1.190898</v>
      </c>
      <c r="V62" s="2" t="s">
        <v>29</v>
      </c>
      <c r="W62" s="2" t="s">
        <v>27</v>
      </c>
    </row>
    <row r="63" spans="1:23" ht="13.2">
      <c r="A63" s="1">
        <v>43509.574388229172</v>
      </c>
      <c r="B63" s="2" t="s">
        <v>90</v>
      </c>
      <c r="C63" s="2">
        <v>0.6</v>
      </c>
      <c r="D63" s="2">
        <v>0.55000000000000004</v>
      </c>
      <c r="E63" s="2">
        <v>1.0909089999999999</v>
      </c>
      <c r="F63" s="2">
        <v>0.27272727000000002</v>
      </c>
      <c r="G63" s="2">
        <v>0.14876</v>
      </c>
      <c r="H63" s="2">
        <v>0.06</v>
      </c>
      <c r="I63" s="2">
        <v>4</v>
      </c>
      <c r="J63" s="2">
        <v>1.4999999999999999E-2</v>
      </c>
      <c r="K63" s="2">
        <v>3.7499999999999999E-3</v>
      </c>
      <c r="L63" s="2">
        <v>2.8124999999999999E-5</v>
      </c>
      <c r="M63" s="2">
        <v>2</v>
      </c>
      <c r="N63" s="2">
        <v>1.9</v>
      </c>
      <c r="O63" s="2">
        <v>1.052631576</v>
      </c>
      <c r="P63" s="2">
        <v>0.26315789470000001</v>
      </c>
      <c r="Q63" s="2">
        <v>0.1385041551</v>
      </c>
      <c r="R63" s="2">
        <v>0.272727</v>
      </c>
      <c r="S63" s="2">
        <v>0.14876</v>
      </c>
      <c r="T63" s="2">
        <v>0.26690789469999998</v>
      </c>
      <c r="U63" s="2">
        <v>0.13853228009999999</v>
      </c>
      <c r="V63" s="2" t="s">
        <v>24</v>
      </c>
      <c r="W63" s="2" t="s">
        <v>25</v>
      </c>
    </row>
    <row r="64" spans="1:23" ht="13.2">
      <c r="A64" s="1">
        <v>43509.591990891204</v>
      </c>
      <c r="B64" s="2" t="s">
        <v>91</v>
      </c>
      <c r="C64" s="2">
        <v>1</v>
      </c>
      <c r="D64" s="2">
        <v>0.46</v>
      </c>
      <c r="E64" s="2">
        <v>2.1739000000000002</v>
      </c>
      <c r="F64" s="2">
        <v>0.54349999999999998</v>
      </c>
      <c r="G64" s="2">
        <v>0.5907</v>
      </c>
      <c r="H64" s="2">
        <v>0.5</v>
      </c>
      <c r="I64" s="2">
        <v>2.5499999999999998</v>
      </c>
      <c r="J64" s="2">
        <v>0.1961</v>
      </c>
      <c r="K64" s="2">
        <v>4.9000000000000002E-2</v>
      </c>
      <c r="L64" s="2">
        <v>4.7999999999999996E-3</v>
      </c>
      <c r="M64" s="2">
        <v>1</v>
      </c>
      <c r="N64" s="2">
        <v>1.03</v>
      </c>
      <c r="O64" s="2">
        <v>0.97089999999999999</v>
      </c>
      <c r="P64" s="2">
        <v>0.2427</v>
      </c>
      <c r="Q64" s="2">
        <v>0.1178</v>
      </c>
      <c r="R64" s="2">
        <v>0.54349999999999998</v>
      </c>
      <c r="S64" s="2">
        <v>0.5907</v>
      </c>
      <c r="T64" s="2">
        <v>0.29170000000000001</v>
      </c>
      <c r="U64" s="2">
        <v>0.1226</v>
      </c>
      <c r="V64" s="2" t="s">
        <v>29</v>
      </c>
      <c r="W64" s="2" t="s">
        <v>27</v>
      </c>
    </row>
    <row r="65" spans="1:23" ht="13.2">
      <c r="A65" s="1">
        <v>43510.59097075231</v>
      </c>
      <c r="B65" s="2" t="s">
        <v>92</v>
      </c>
      <c r="C65" s="2">
        <v>1</v>
      </c>
      <c r="D65" s="2">
        <v>0.46</v>
      </c>
      <c r="E65" s="2">
        <v>2.1739130430000002</v>
      </c>
      <c r="F65" s="2">
        <v>0.54347826089999995</v>
      </c>
      <c r="G65" s="2">
        <v>0.59073724009999995</v>
      </c>
      <c r="H65" s="2">
        <v>0.5</v>
      </c>
      <c r="I65" s="2">
        <v>2.5499999999999998</v>
      </c>
      <c r="J65" s="2">
        <v>0.1960784314</v>
      </c>
      <c r="K65" s="2">
        <v>4.9019607799999997E-2</v>
      </c>
      <c r="L65" s="2">
        <v>4.8058438999999996E-3</v>
      </c>
      <c r="M65" s="2">
        <v>1</v>
      </c>
      <c r="N65" s="2">
        <v>1.03</v>
      </c>
      <c r="O65" s="2">
        <v>0.97087378639999999</v>
      </c>
      <c r="P65" s="2">
        <v>0.2427184466</v>
      </c>
      <c r="Q65" s="2">
        <v>0.1178244886</v>
      </c>
      <c r="R65" s="2">
        <v>0.54347826089999995</v>
      </c>
      <c r="S65" s="2">
        <v>0.59073724009999995</v>
      </c>
      <c r="T65" s="2">
        <v>0.2917380544</v>
      </c>
      <c r="U65" s="2">
        <v>0.12263033249999999</v>
      </c>
      <c r="V65" s="2" t="s">
        <v>29</v>
      </c>
      <c r="W65" s="2" t="s">
        <v>27</v>
      </c>
    </row>
    <row r="66" spans="1:23" ht="13.2">
      <c r="A66" s="1">
        <v>43510.599318379631</v>
      </c>
      <c r="B66" s="2" t="s">
        <v>93</v>
      </c>
      <c r="C66" s="2">
        <v>1</v>
      </c>
      <c r="D66" s="2">
        <v>0.46</v>
      </c>
      <c r="E66" s="2">
        <v>2.1739000000000002</v>
      </c>
      <c r="F66" s="2">
        <v>0.54347999999999996</v>
      </c>
      <c r="G66" s="2">
        <v>0.59074000000000004</v>
      </c>
      <c r="H66" s="2">
        <v>0.5</v>
      </c>
      <c r="I66" s="2">
        <v>2.5499999999999998</v>
      </c>
      <c r="J66" s="2">
        <v>0.19608</v>
      </c>
      <c r="K66" s="2">
        <v>4.9020000000000001E-2</v>
      </c>
      <c r="L66" s="2">
        <v>4.7999999999999996E-3</v>
      </c>
      <c r="M66" s="2">
        <v>1</v>
      </c>
      <c r="N66" s="2">
        <v>1.03</v>
      </c>
      <c r="O66" s="2">
        <v>0.97087400000000001</v>
      </c>
      <c r="P66" s="2">
        <v>0.24271799999999999</v>
      </c>
      <c r="Q66" s="2">
        <v>0.1178245</v>
      </c>
      <c r="R66" s="2">
        <v>0.54347999999999996</v>
      </c>
      <c r="S66" s="2">
        <v>0.59074000000000004</v>
      </c>
      <c r="T66" s="2">
        <v>0.2917381</v>
      </c>
      <c r="U66" s="2">
        <v>0.12263033249999999</v>
      </c>
      <c r="V66" s="2" t="s">
        <v>29</v>
      </c>
      <c r="W66" s="2" t="s">
        <v>27</v>
      </c>
    </row>
    <row r="67" spans="1:23" ht="13.2">
      <c r="A67" s="1">
        <v>43510.600404328703</v>
      </c>
      <c r="B67" s="2" t="s">
        <v>94</v>
      </c>
      <c r="C67" s="2">
        <v>1</v>
      </c>
      <c r="D67" s="2">
        <v>0.46</v>
      </c>
      <c r="E67" s="2">
        <v>2.1739130430000002</v>
      </c>
      <c r="F67" s="2">
        <v>0.54347826089999995</v>
      </c>
      <c r="G67" s="2">
        <v>0.59073724009999995</v>
      </c>
      <c r="H67" s="2">
        <v>0.5</v>
      </c>
      <c r="I67" s="2">
        <v>2.5499999999999998</v>
      </c>
      <c r="J67" s="2">
        <v>0.1960784314</v>
      </c>
      <c r="K67" s="2">
        <v>4.9019607799999997E-2</v>
      </c>
      <c r="L67" s="2">
        <v>4.8058438999999996E-3</v>
      </c>
      <c r="M67" s="2">
        <v>1</v>
      </c>
      <c r="N67" s="2">
        <v>1.03</v>
      </c>
      <c r="O67" s="2">
        <v>0.97087378639999999</v>
      </c>
      <c r="P67" s="2">
        <v>0.2427184466</v>
      </c>
      <c r="Q67" s="2">
        <v>0.1178244886</v>
      </c>
      <c r="R67" s="2">
        <v>0.54347826089999995</v>
      </c>
      <c r="S67" s="2">
        <v>0.59073724009999995</v>
      </c>
      <c r="T67" s="2">
        <v>0.2917380544</v>
      </c>
      <c r="U67" s="2">
        <v>0.12263033249999999</v>
      </c>
      <c r="V67" s="2" t="s">
        <v>29</v>
      </c>
      <c r="W67" s="2" t="s">
        <v>27</v>
      </c>
    </row>
    <row r="68" spans="1:23" ht="13.2">
      <c r="A68" s="1">
        <v>43513.706455023144</v>
      </c>
      <c r="B68" s="2" t="s">
        <v>95</v>
      </c>
      <c r="C68" s="2">
        <v>1</v>
      </c>
      <c r="D68" s="2">
        <v>0.46</v>
      </c>
      <c r="E68" s="2">
        <v>2.1739130430000002</v>
      </c>
      <c r="F68" s="2">
        <v>0.54347826089999995</v>
      </c>
      <c r="G68" s="2">
        <v>3.6921077500000003E-2</v>
      </c>
      <c r="H68" s="2">
        <v>0.5</v>
      </c>
      <c r="I68" s="2">
        <v>2.5499999999999998</v>
      </c>
      <c r="J68" s="2">
        <v>0.1960784314</v>
      </c>
      <c r="K68" s="2">
        <v>4.9019607799999997E-2</v>
      </c>
      <c r="L68" s="2">
        <v>4.8058438999999996E-3</v>
      </c>
      <c r="M68" s="2">
        <v>1</v>
      </c>
      <c r="N68" s="2">
        <v>1.03</v>
      </c>
      <c r="O68" s="2">
        <v>0.97087378639999999</v>
      </c>
      <c r="P68" s="2">
        <v>0.2427184466</v>
      </c>
      <c r="Q68" s="2">
        <v>0.1178244886</v>
      </c>
      <c r="R68" s="2">
        <v>0.54347826089999995</v>
      </c>
      <c r="S68" s="2">
        <v>0.59073723980000004</v>
      </c>
      <c r="T68" s="2">
        <v>0.2917380544</v>
      </c>
      <c r="U68" s="2">
        <v>0.12263033249999999</v>
      </c>
      <c r="V68" s="2" t="s">
        <v>29</v>
      </c>
      <c r="W68" s="2" t="s">
        <v>27</v>
      </c>
    </row>
    <row r="69" spans="1:23" ht="13.2">
      <c r="A69" s="1">
        <v>43515.612397395831</v>
      </c>
      <c r="B69" s="2" t="s">
        <v>96</v>
      </c>
      <c r="C69" s="2">
        <v>1</v>
      </c>
      <c r="D69" s="2">
        <v>0.46</v>
      </c>
      <c r="E69" s="2">
        <v>2.1739999999999999</v>
      </c>
      <c r="F69" s="2">
        <v>0.54374999999999996</v>
      </c>
      <c r="G69" s="2">
        <v>0.59077999999999997</v>
      </c>
      <c r="H69" s="2">
        <v>0.5</v>
      </c>
      <c r="I69" s="2">
        <v>2.5499999999999998</v>
      </c>
      <c r="J69" s="2">
        <v>0.1961</v>
      </c>
      <c r="K69" s="2">
        <v>4.9024999999999999E-2</v>
      </c>
      <c r="L69" s="2">
        <v>4.8069999999999996E-3</v>
      </c>
      <c r="M69" s="2">
        <v>1</v>
      </c>
      <c r="N69" s="2">
        <v>1.03</v>
      </c>
      <c r="O69" s="2">
        <v>0.97099999999999997</v>
      </c>
      <c r="P69" s="2">
        <v>0.24271999999999999</v>
      </c>
      <c r="Q69" s="2">
        <v>0.117807</v>
      </c>
      <c r="R69" s="2">
        <v>0.54374999999999996</v>
      </c>
      <c r="S69" s="2">
        <v>0.59077999999999997</v>
      </c>
      <c r="T69" s="2">
        <v>0.29174499999999998</v>
      </c>
      <c r="U69" s="2">
        <v>0.122614</v>
      </c>
      <c r="V69" s="2" t="s">
        <v>29</v>
      </c>
      <c r="W69" s="2" t="s">
        <v>27</v>
      </c>
    </row>
    <row r="70" spans="1:23" ht="13.2">
      <c r="A70" s="1">
        <v>43515.614417523146</v>
      </c>
      <c r="B70" s="2" t="s">
        <v>97</v>
      </c>
      <c r="C70" s="2">
        <v>0.6</v>
      </c>
      <c r="D70" s="2">
        <v>0.55000000000000004</v>
      </c>
      <c r="E70" s="2">
        <v>1.0900000000000001</v>
      </c>
      <c r="F70" s="2">
        <v>0.27</v>
      </c>
      <c r="G70" s="2">
        <v>0.14899999999999999</v>
      </c>
      <c r="H70" s="2">
        <v>0.06</v>
      </c>
      <c r="I70" s="2">
        <v>4.0599999999999996</v>
      </c>
      <c r="J70" s="2">
        <v>1.4999999999999999E-2</v>
      </c>
      <c r="K70" s="2">
        <v>4.0000000000000001E-3</v>
      </c>
      <c r="L70" s="2">
        <v>2.73E-5</v>
      </c>
      <c r="M70" s="2">
        <v>2</v>
      </c>
      <c r="N70" s="2">
        <v>1.9</v>
      </c>
      <c r="O70" s="2">
        <v>1.05</v>
      </c>
      <c r="P70" s="2">
        <v>0.26300000000000001</v>
      </c>
      <c r="Q70" s="2">
        <v>0.13850000000000001</v>
      </c>
      <c r="R70" s="2">
        <v>0.27</v>
      </c>
      <c r="S70" s="2">
        <v>0.14899999999999999</v>
      </c>
      <c r="T70" s="2">
        <v>0.27</v>
      </c>
      <c r="U70" s="2">
        <v>0.13900000000000001</v>
      </c>
      <c r="V70" s="2" t="s">
        <v>24</v>
      </c>
      <c r="W70" s="2" t="s">
        <v>25</v>
      </c>
    </row>
    <row r="71" spans="1:23" ht="13.2">
      <c r="A71" s="1">
        <v>43521.525319074077</v>
      </c>
      <c r="B71" s="2" t="s">
        <v>98</v>
      </c>
      <c r="C71" s="2">
        <v>0.6</v>
      </c>
      <c r="D71" s="2">
        <v>0.55000000000000004</v>
      </c>
      <c r="E71" s="2">
        <v>1.0900000000000001</v>
      </c>
      <c r="F71" s="2">
        <v>0.27250000000000002</v>
      </c>
      <c r="G71" s="2">
        <v>0.14849999999999999</v>
      </c>
      <c r="H71" s="2">
        <v>0.06</v>
      </c>
      <c r="I71" s="2">
        <v>4.0599999999999996</v>
      </c>
      <c r="J71" s="2">
        <v>1.477E-2</v>
      </c>
      <c r="K71" s="2">
        <v>3.6925E-3</v>
      </c>
      <c r="L71" s="2">
        <v>2.72E-5</v>
      </c>
      <c r="M71" s="2">
        <v>2</v>
      </c>
      <c r="N71" s="2">
        <v>1.9</v>
      </c>
      <c r="O71" s="2">
        <v>1.05</v>
      </c>
      <c r="P71" s="2">
        <v>0.26250000000000001</v>
      </c>
      <c r="Q71" s="2">
        <v>0.13780000000000001</v>
      </c>
      <c r="R71" s="2">
        <v>0.27250000000000002</v>
      </c>
      <c r="S71" s="2">
        <v>0.14849999999999999</v>
      </c>
      <c r="T71" s="2">
        <v>0.26600000000000001</v>
      </c>
      <c r="U71" s="2">
        <v>0.13780000000000001</v>
      </c>
      <c r="V71" s="2" t="s">
        <v>24</v>
      </c>
      <c r="W71" s="2" t="s">
        <v>25</v>
      </c>
    </row>
    <row r="72" spans="1:23" ht="13.2">
      <c r="A72" s="1">
        <v>43523.633033645834</v>
      </c>
      <c r="B72" s="2" t="s">
        <v>99</v>
      </c>
      <c r="C72" s="2">
        <v>0.6</v>
      </c>
      <c r="D72" s="2">
        <v>0.55000000000000004</v>
      </c>
      <c r="E72" s="2">
        <v>1.0909090909090999</v>
      </c>
      <c r="F72" s="2">
        <v>0.27272727299999999</v>
      </c>
      <c r="G72" s="2">
        <v>0.148760331</v>
      </c>
      <c r="H72" s="2">
        <v>0.06</v>
      </c>
      <c r="I72" s="2">
        <v>4.0599999999999996</v>
      </c>
      <c r="J72" s="2">
        <v>1.4778325E-2</v>
      </c>
      <c r="K72" s="2">
        <v>3.6945810000000002E-3</v>
      </c>
      <c r="L72" s="2">
        <v>2.73E-5</v>
      </c>
      <c r="M72" s="2">
        <v>2</v>
      </c>
      <c r="N72" s="2">
        <v>1.9</v>
      </c>
      <c r="O72" s="2">
        <v>1.052631579</v>
      </c>
      <c r="P72" s="2">
        <v>0.26315789499999998</v>
      </c>
      <c r="Q72" s="2">
        <v>0.13850399999999999</v>
      </c>
      <c r="R72" s="2">
        <v>0.27272727272730002</v>
      </c>
      <c r="S72" s="2">
        <v>0.148760331</v>
      </c>
      <c r="T72" s="2">
        <v>0.26685247600000001</v>
      </c>
      <c r="U72" s="2">
        <v>0.138531455</v>
      </c>
      <c r="V72" s="2" t="s">
        <v>24</v>
      </c>
      <c r="W72" s="2" t="s">
        <v>25</v>
      </c>
    </row>
    <row r="73" spans="1:23" ht="13.2">
      <c r="A73" s="1">
        <v>43524.607787175926</v>
      </c>
      <c r="B73" s="2" t="s">
        <v>100</v>
      </c>
      <c r="C73" s="2">
        <v>0.6</v>
      </c>
      <c r="D73" s="2">
        <v>0.55000000000000004</v>
      </c>
      <c r="E73" s="2">
        <v>1.0900000000000001</v>
      </c>
      <c r="F73" s="2">
        <v>0.27250000000000002</v>
      </c>
      <c r="G73" s="2">
        <v>0.14849999999999999</v>
      </c>
      <c r="H73" s="2">
        <v>0.06</v>
      </c>
      <c r="I73" s="2">
        <v>4.0599999999999996</v>
      </c>
      <c r="J73" s="2">
        <v>1.4999999999999999E-2</v>
      </c>
      <c r="K73" s="2">
        <v>3.7499999999999999E-3</v>
      </c>
      <c r="L73" s="2">
        <v>2.81E-4</v>
      </c>
      <c r="M73" s="2">
        <v>2</v>
      </c>
      <c r="N73" s="2">
        <v>1.9</v>
      </c>
      <c r="O73" s="2">
        <v>1.05</v>
      </c>
      <c r="P73" s="2">
        <v>0.26250000000000001</v>
      </c>
      <c r="Q73" s="2">
        <v>0.13900000000000001</v>
      </c>
      <c r="R73" s="2">
        <v>0.27250000000000002</v>
      </c>
      <c r="S73" s="2">
        <v>0.14849999999999999</v>
      </c>
      <c r="T73" s="2">
        <v>0.26624999999999999</v>
      </c>
      <c r="U73" s="2">
        <v>0.13780000000000001</v>
      </c>
      <c r="V73" s="2" t="s">
        <v>24</v>
      </c>
      <c r="W73" s="2" t="s">
        <v>25</v>
      </c>
    </row>
    <row r="74" spans="1:23" ht="13.2">
      <c r="A74" s="1">
        <v>43529.563930381948</v>
      </c>
      <c r="B74" s="2" t="s">
        <v>101</v>
      </c>
      <c r="C74" s="2">
        <v>0.6</v>
      </c>
      <c r="D74" s="2">
        <v>0.55000000000000004</v>
      </c>
      <c r="E74" s="2">
        <v>1.0900000000000001</v>
      </c>
      <c r="F74" s="2">
        <v>0.27</v>
      </c>
      <c r="G74" s="2">
        <v>0.14899999999999999</v>
      </c>
      <c r="H74" s="2">
        <v>0.6</v>
      </c>
      <c r="I74" s="2">
        <v>4.0599999999999996</v>
      </c>
      <c r="J74" s="2">
        <v>0.14699999999999999</v>
      </c>
      <c r="K74" s="2">
        <v>4.0000000000000001E-3</v>
      </c>
      <c r="L74" s="2">
        <v>2.7500000000000001E-5</v>
      </c>
      <c r="M74" s="2">
        <v>2</v>
      </c>
      <c r="N74" s="2">
        <v>1.9</v>
      </c>
      <c r="O74" s="2">
        <v>1.0526</v>
      </c>
      <c r="P74" s="2">
        <v>0.26300000000000001</v>
      </c>
      <c r="Q74" s="2">
        <v>0.13850000000000001</v>
      </c>
      <c r="R74" s="2">
        <v>0.27</v>
      </c>
      <c r="S74" s="2">
        <v>0.14899999999999999</v>
      </c>
      <c r="T74" s="2">
        <v>0.27</v>
      </c>
      <c r="U74" s="2">
        <v>0.13900000000000001</v>
      </c>
      <c r="V74" s="2" t="s">
        <v>24</v>
      </c>
      <c r="W74" s="2" t="s">
        <v>25</v>
      </c>
    </row>
    <row r="75" spans="1:23" ht="13.2">
      <c r="A75" s="1">
        <v>43636.560970972219</v>
      </c>
      <c r="B75" s="2" t="s">
        <v>102</v>
      </c>
      <c r="C75" s="2">
        <v>0.6</v>
      </c>
      <c r="D75" s="2">
        <v>0.55000000000000004</v>
      </c>
      <c r="E75" s="2">
        <v>1.091</v>
      </c>
      <c r="F75" s="2">
        <v>0.27300000000000002</v>
      </c>
      <c r="G75" s="2">
        <v>0.14899999999999999</v>
      </c>
      <c r="H75" s="2">
        <v>0.06</v>
      </c>
      <c r="I75" s="2">
        <v>4.0599999999999996</v>
      </c>
      <c r="J75" s="2">
        <v>1.4999999999999999E-2</v>
      </c>
      <c r="K75" s="2">
        <v>4.0000000000000001E-3</v>
      </c>
      <c r="L75" s="2">
        <v>2.8099999999999999E-5</v>
      </c>
      <c r="M75" s="2">
        <v>2</v>
      </c>
      <c r="N75" s="2">
        <v>1.9</v>
      </c>
      <c r="O75" s="2">
        <v>1.052</v>
      </c>
      <c r="P75" s="2">
        <v>0.26300000000000001</v>
      </c>
      <c r="Q75" s="2">
        <v>0.13800000000000001</v>
      </c>
      <c r="R75" s="2">
        <v>0.27300000000000002</v>
      </c>
      <c r="S75" s="2">
        <v>0.14899999999999999</v>
      </c>
      <c r="T75" s="2">
        <v>0.26700000000000002</v>
      </c>
      <c r="U75" s="2">
        <v>0.13800000000000001</v>
      </c>
      <c r="V75" s="2" t="s">
        <v>29</v>
      </c>
      <c r="W75" s="2" t="s">
        <v>25</v>
      </c>
    </row>
    <row r="76" spans="1:23" ht="13.2">
      <c r="A76" s="1">
        <v>43879.671638726853</v>
      </c>
      <c r="B76" s="2" t="s">
        <v>103</v>
      </c>
      <c r="C76" s="2">
        <v>10</v>
      </c>
      <c r="D76" s="2">
        <v>2</v>
      </c>
      <c r="E76" s="2">
        <v>5</v>
      </c>
      <c r="F76" s="2">
        <v>8</v>
      </c>
      <c r="G76" s="2">
        <v>8</v>
      </c>
      <c r="H76" s="2">
        <v>1</v>
      </c>
      <c r="I76" s="2">
        <v>1</v>
      </c>
      <c r="J76" s="2">
        <v>1</v>
      </c>
      <c r="K76" s="2">
        <v>1</v>
      </c>
      <c r="L76" s="2">
        <v>1</v>
      </c>
      <c r="M76" s="2">
        <v>1</v>
      </c>
      <c r="N76" s="2">
        <v>1</v>
      </c>
      <c r="O76" s="2">
        <v>1</v>
      </c>
      <c r="P76" s="2">
        <v>1</v>
      </c>
      <c r="Q76" s="2">
        <v>1</v>
      </c>
      <c r="R76" s="2">
        <v>1</v>
      </c>
      <c r="S76" s="2">
        <v>1</v>
      </c>
      <c r="T76" s="2">
        <v>1</v>
      </c>
      <c r="U76" s="2">
        <v>1</v>
      </c>
      <c r="V76" s="2" t="s">
        <v>29</v>
      </c>
      <c r="W76" s="2" t="s">
        <v>27</v>
      </c>
    </row>
    <row r="77" spans="1:23" ht="13.2">
      <c r="A77" s="1">
        <v>43881.735111435184</v>
      </c>
      <c r="B77" s="2" t="s">
        <v>104</v>
      </c>
      <c r="C77" s="2">
        <v>2</v>
      </c>
      <c r="D77" s="2">
        <v>1.99</v>
      </c>
      <c r="E77" s="2">
        <v>1.0050250000000001</v>
      </c>
      <c r="F77" s="2">
        <v>0.25125628</v>
      </c>
      <c r="G77" s="2">
        <v>0.12625939999999999</v>
      </c>
      <c r="H77" s="2">
        <v>0.02</v>
      </c>
      <c r="I77" s="2">
        <v>0.46</v>
      </c>
      <c r="J77" s="2">
        <v>4.3478259999999998E-2</v>
      </c>
      <c r="K77" s="2">
        <v>1.086957E-2</v>
      </c>
      <c r="L77" s="2">
        <v>2.3629488699999999E-4</v>
      </c>
      <c r="M77" s="2">
        <v>0.6</v>
      </c>
      <c r="N77" s="2">
        <v>0.78</v>
      </c>
      <c r="O77" s="2">
        <v>0.76923076899999998</v>
      </c>
      <c r="P77" s="2">
        <v>0.192307692</v>
      </c>
      <c r="Q77" s="2">
        <v>7.3964497000000004E-2</v>
      </c>
      <c r="R77" s="2">
        <v>0.25125628</v>
      </c>
      <c r="S77" s="2">
        <v>0.12625940629999999</v>
      </c>
      <c r="T77" s="2">
        <v>0.203177262</v>
      </c>
      <c r="U77" s="2">
        <v>7.4200791890000006E-2</v>
      </c>
      <c r="V77" s="2" t="s">
        <v>24</v>
      </c>
      <c r="W77" s="2" t="s">
        <v>27</v>
      </c>
    </row>
    <row r="78" spans="1:23" ht="13.2">
      <c r="A78" s="1">
        <v>43881.795157048611</v>
      </c>
      <c r="B78" s="2" t="s">
        <v>105</v>
      </c>
      <c r="C78" s="2">
        <v>2</v>
      </c>
      <c r="D78" s="2">
        <v>2.09</v>
      </c>
      <c r="E78" s="2">
        <v>0.96</v>
      </c>
      <c r="F78" s="2">
        <v>0.24</v>
      </c>
      <c r="G78" s="2">
        <v>0.1152</v>
      </c>
      <c r="H78" s="2">
        <v>0.03</v>
      </c>
      <c r="I78" s="2">
        <v>2.2400000000000002</v>
      </c>
      <c r="J78" s="2">
        <v>1.3299999999999999E-2</v>
      </c>
      <c r="K78" s="2">
        <v>3.3300000000000001E-3</v>
      </c>
      <c r="L78" s="2">
        <v>2.2099999999999998E-5</v>
      </c>
      <c r="M78" s="2">
        <v>0.5</v>
      </c>
      <c r="N78" s="2">
        <v>0.53</v>
      </c>
      <c r="O78" s="2">
        <v>0.94330000000000003</v>
      </c>
      <c r="P78" s="2">
        <v>0.23580000000000001</v>
      </c>
      <c r="Q78" s="2">
        <v>0.11123</v>
      </c>
      <c r="R78" s="2">
        <v>0.24</v>
      </c>
      <c r="S78" s="2">
        <v>0.1152</v>
      </c>
      <c r="T78" s="2">
        <v>0.23913000000000001</v>
      </c>
      <c r="U78" s="2">
        <v>0.11125</v>
      </c>
      <c r="V78" s="2" t="s">
        <v>24</v>
      </c>
      <c r="W78" s="2" t="s">
        <v>25</v>
      </c>
    </row>
    <row r="79" spans="1:23" ht="13.2">
      <c r="A79" s="1">
        <v>43884.446675833329</v>
      </c>
      <c r="B79" s="2" t="s">
        <v>106</v>
      </c>
      <c r="C79" s="2">
        <v>2</v>
      </c>
      <c r="D79" s="2">
        <v>2.09</v>
      </c>
      <c r="E79" s="2">
        <v>0.96</v>
      </c>
      <c r="F79" s="2">
        <v>0.24</v>
      </c>
      <c r="G79" s="2">
        <v>0.1152</v>
      </c>
      <c r="H79" s="2">
        <v>0.03</v>
      </c>
      <c r="I79" s="2">
        <v>2.2400000000000002</v>
      </c>
      <c r="J79" s="2">
        <v>1.3299999999999999E-2</v>
      </c>
      <c r="K79" s="2">
        <v>3.3249999999999998E-3</v>
      </c>
      <c r="L79" s="2">
        <v>2.1100000000000001E-5</v>
      </c>
      <c r="M79" s="2">
        <v>0.5</v>
      </c>
      <c r="N79" s="2">
        <v>0.53</v>
      </c>
      <c r="O79" s="2">
        <v>0.94330000000000003</v>
      </c>
      <c r="P79" s="2">
        <v>0.23499999999999999</v>
      </c>
      <c r="Q79" s="2">
        <v>0.11122</v>
      </c>
      <c r="R79" s="2">
        <v>0.24</v>
      </c>
      <c r="S79" s="2">
        <v>0.1152</v>
      </c>
      <c r="T79" s="2">
        <v>0.23830000000000001</v>
      </c>
      <c r="U79" s="2">
        <v>0.11248</v>
      </c>
      <c r="V79" s="2" t="s">
        <v>24</v>
      </c>
      <c r="W79" s="2" t="s">
        <v>25</v>
      </c>
    </row>
    <row r="80" spans="1:23" ht="13.2">
      <c r="A80" s="1">
        <v>43886.032364618055</v>
      </c>
      <c r="B80" s="2" t="s">
        <v>107</v>
      </c>
      <c r="C80" s="2">
        <v>2</v>
      </c>
      <c r="D80" s="2">
        <v>2.09</v>
      </c>
      <c r="E80" s="2">
        <v>0.96</v>
      </c>
      <c r="F80" s="2">
        <v>0.24</v>
      </c>
      <c r="G80" s="2">
        <v>0.1152</v>
      </c>
      <c r="H80" s="2">
        <v>0.03</v>
      </c>
      <c r="I80" s="2">
        <v>2.2400000000000002</v>
      </c>
      <c r="J80" s="2">
        <v>1.2999999999999999E-2</v>
      </c>
      <c r="K80" s="2">
        <v>3.0000000000000001E-3</v>
      </c>
      <c r="L80" s="2">
        <v>2.2399999999999999E-5</v>
      </c>
      <c r="M80" s="2">
        <v>0.5</v>
      </c>
      <c r="N80" s="2">
        <v>0.53</v>
      </c>
      <c r="O80" s="2">
        <v>0.94299999999999995</v>
      </c>
      <c r="P80" s="2">
        <v>0.23599999999999999</v>
      </c>
      <c r="Q80" s="2">
        <v>0.111</v>
      </c>
      <c r="R80" s="2">
        <v>0.24</v>
      </c>
      <c r="S80" s="2">
        <v>0.1152</v>
      </c>
      <c r="T80" s="2">
        <v>0.23580000000000001</v>
      </c>
      <c r="U80" s="2">
        <v>0.11119999999999999</v>
      </c>
      <c r="V80" s="2" t="s">
        <v>24</v>
      </c>
      <c r="W80" s="2" t="s">
        <v>25</v>
      </c>
    </row>
    <row r="81" spans="1:23" ht="13.2">
      <c r="A81" s="1">
        <v>43887.434641909727</v>
      </c>
      <c r="B81" s="2" t="s">
        <v>108</v>
      </c>
      <c r="C81" s="2">
        <v>1</v>
      </c>
      <c r="D81" s="2">
        <v>0.64</v>
      </c>
      <c r="E81" s="2">
        <v>1.5629999999999999</v>
      </c>
      <c r="F81" s="2">
        <v>0.39100000000000001</v>
      </c>
      <c r="G81" s="2">
        <v>0.30499999999999999</v>
      </c>
      <c r="H81" s="2">
        <v>0.05</v>
      </c>
      <c r="I81" s="2">
        <v>0.64</v>
      </c>
      <c r="J81" s="2">
        <v>7.8E-2</v>
      </c>
      <c r="K81" s="2">
        <v>1.95E-2</v>
      </c>
      <c r="L81" s="2">
        <v>7.605E-4</v>
      </c>
      <c r="M81" s="2">
        <v>0.8</v>
      </c>
      <c r="N81" s="2">
        <v>0.63</v>
      </c>
      <c r="O81" s="2">
        <v>1.2698</v>
      </c>
      <c r="P81" s="2">
        <v>0.317</v>
      </c>
      <c r="Q81" s="2">
        <v>1.256E-2</v>
      </c>
      <c r="R81" s="2">
        <v>0.39100000000000001</v>
      </c>
      <c r="S81" s="2">
        <v>0.30499999999999999</v>
      </c>
      <c r="T81" s="2">
        <v>0.33650000000000002</v>
      </c>
      <c r="U81" s="2">
        <v>1.332E-2</v>
      </c>
      <c r="V81" s="2" t="s">
        <v>24</v>
      </c>
      <c r="W81" s="2" t="s">
        <v>27</v>
      </c>
    </row>
    <row r="82" spans="1:23" ht="13.2">
      <c r="A82" s="1">
        <v>43887.710307939815</v>
      </c>
      <c r="B82" s="2" t="s">
        <v>109</v>
      </c>
      <c r="C82" s="2">
        <v>1</v>
      </c>
      <c r="D82" s="2">
        <v>0.64</v>
      </c>
      <c r="E82" s="2">
        <v>1.5625</v>
      </c>
      <c r="F82" s="2">
        <v>0.390625</v>
      </c>
      <c r="G82" s="2">
        <v>0.305176</v>
      </c>
      <c r="H82" s="2">
        <v>0.05</v>
      </c>
      <c r="I82" s="2">
        <v>0.64</v>
      </c>
      <c r="J82" s="2">
        <v>7.8125E-2</v>
      </c>
      <c r="K82" s="2">
        <v>1.953125E-2</v>
      </c>
      <c r="L82" s="2">
        <v>7.6300000000000001E-4</v>
      </c>
      <c r="M82" s="2">
        <v>0.8</v>
      </c>
      <c r="N82" s="2">
        <v>0.63</v>
      </c>
      <c r="O82" s="2">
        <v>1.2688999999999999</v>
      </c>
      <c r="P82" s="2">
        <v>0.31746000000000002</v>
      </c>
      <c r="Q82" s="2">
        <v>0.20155999999999999</v>
      </c>
      <c r="R82" s="2">
        <v>0.390625</v>
      </c>
      <c r="S82" s="2">
        <v>0.30518000000000001</v>
      </c>
      <c r="T82" s="2">
        <v>0.3369916</v>
      </c>
      <c r="U82" s="2">
        <v>0.202325</v>
      </c>
      <c r="V82" s="2" t="s">
        <v>24</v>
      </c>
      <c r="W82" s="2" t="s">
        <v>27</v>
      </c>
    </row>
    <row r="83" spans="1:23" ht="13.2">
      <c r="A83" s="1">
        <v>43887.871333263887</v>
      </c>
      <c r="B83" s="2" t="s">
        <v>110</v>
      </c>
      <c r="C83" s="2">
        <v>2</v>
      </c>
      <c r="D83" s="2">
        <v>1.99</v>
      </c>
      <c r="E83" s="2">
        <v>1</v>
      </c>
      <c r="F83" s="2">
        <v>0.25</v>
      </c>
      <c r="G83" s="2">
        <v>0.125</v>
      </c>
      <c r="H83" s="2">
        <v>0.02</v>
      </c>
      <c r="I83" s="2">
        <v>0.46</v>
      </c>
      <c r="J83" s="2">
        <v>4.2999999999999997E-2</v>
      </c>
      <c r="K83" s="2">
        <v>1.0749999999999999E-2</v>
      </c>
      <c r="L83" s="2">
        <v>2.31E-4</v>
      </c>
      <c r="M83" s="2">
        <v>0.6</v>
      </c>
      <c r="N83" s="2">
        <v>0.78</v>
      </c>
      <c r="O83" s="2">
        <v>0.76900000000000002</v>
      </c>
      <c r="P83" s="2">
        <v>0.19225</v>
      </c>
      <c r="Q83" s="2">
        <v>7.3999999999999996E-2</v>
      </c>
      <c r="R83" s="2">
        <v>0.25</v>
      </c>
      <c r="S83" s="2">
        <v>0.125</v>
      </c>
      <c r="T83" s="2">
        <v>0.20300000000000001</v>
      </c>
      <c r="U83" s="2">
        <v>7.4231000000000005E-2</v>
      </c>
      <c r="V83" s="2" t="s">
        <v>24</v>
      </c>
      <c r="W83" s="2" t="s">
        <v>27</v>
      </c>
    </row>
    <row r="84" spans="1:23" ht="13.2">
      <c r="A84" s="1">
        <v>43889.551802824077</v>
      </c>
      <c r="B84" s="2" t="s">
        <v>111</v>
      </c>
      <c r="C84" s="2">
        <v>1</v>
      </c>
      <c r="D84" s="2">
        <v>0.64</v>
      </c>
      <c r="E84" s="2">
        <v>1.5625</v>
      </c>
      <c r="F84" s="2">
        <v>0.39</v>
      </c>
      <c r="G84" s="2">
        <v>0.30499999999999999</v>
      </c>
      <c r="H84" s="2">
        <v>0.05</v>
      </c>
      <c r="I84" s="2">
        <v>0.64</v>
      </c>
      <c r="J84" s="2">
        <v>7.8E-2</v>
      </c>
      <c r="K84" s="2">
        <v>1.95E-2</v>
      </c>
      <c r="L84" s="2">
        <v>7.6000000000000004E-4</v>
      </c>
      <c r="M84" s="2">
        <v>0.8</v>
      </c>
      <c r="N84" s="2">
        <v>0.63</v>
      </c>
      <c r="O84" s="2">
        <v>1.2698</v>
      </c>
      <c r="P84" s="2">
        <v>0.3175</v>
      </c>
      <c r="Q84" s="2">
        <v>0.20155999999999999</v>
      </c>
      <c r="R84" s="2">
        <v>0.39</v>
      </c>
      <c r="S84" s="2">
        <v>0.30499999999999999</v>
      </c>
      <c r="T84" s="2">
        <v>0.33700000000000002</v>
      </c>
      <c r="U84" s="2">
        <v>0.20230000000000001</v>
      </c>
      <c r="V84" s="2" t="s">
        <v>24</v>
      </c>
      <c r="W84" s="2" t="s">
        <v>27</v>
      </c>
    </row>
    <row r="85" spans="1:23" ht="13.2">
      <c r="A85" s="1">
        <v>43891.82935994213</v>
      </c>
      <c r="B85" s="2" t="s">
        <v>112</v>
      </c>
      <c r="C85" s="2">
        <v>1</v>
      </c>
      <c r="D85" s="2">
        <v>0.64</v>
      </c>
      <c r="E85" s="2">
        <v>1.5629999999999999</v>
      </c>
      <c r="F85" s="2">
        <v>0.39100000000000001</v>
      </c>
      <c r="G85" s="2">
        <v>0.30499999999999999</v>
      </c>
      <c r="H85" s="2">
        <v>0.05</v>
      </c>
      <c r="I85" s="2">
        <v>0.64</v>
      </c>
      <c r="J85" s="2">
        <v>7.8100000000000003E-2</v>
      </c>
      <c r="K85" s="2">
        <v>1.9529999999999999E-2</v>
      </c>
      <c r="L85" s="2">
        <v>7.6250000000000005E-4</v>
      </c>
      <c r="M85" s="2">
        <v>0.8</v>
      </c>
      <c r="N85" s="2">
        <v>0.63</v>
      </c>
      <c r="O85" s="2">
        <v>1.2698</v>
      </c>
      <c r="P85" s="2">
        <v>0.31745000000000001</v>
      </c>
      <c r="Q85" s="2">
        <v>0.20155000000000001</v>
      </c>
      <c r="R85" s="2">
        <v>0.39074999999999999</v>
      </c>
      <c r="S85" s="2">
        <v>0.3054</v>
      </c>
      <c r="T85" s="2">
        <v>0.33697500000000002</v>
      </c>
      <c r="U85" s="2">
        <v>0.20231150000000001</v>
      </c>
      <c r="V85" s="2" t="s">
        <v>24</v>
      </c>
      <c r="W85" s="2" t="s">
        <v>27</v>
      </c>
    </row>
    <row r="86" spans="1:23" ht="13.2">
      <c r="A86" s="1">
        <v>43892.790840081019</v>
      </c>
      <c r="B86" s="2" t="s">
        <v>113</v>
      </c>
      <c r="C86" s="2">
        <v>2</v>
      </c>
      <c r="D86" s="2">
        <v>1.99</v>
      </c>
      <c r="E86" s="2">
        <v>1</v>
      </c>
      <c r="F86" s="2">
        <v>0.25</v>
      </c>
      <c r="G86" s="2">
        <v>0.125</v>
      </c>
      <c r="H86" s="2">
        <v>0.02</v>
      </c>
      <c r="I86" s="2">
        <v>0.46</v>
      </c>
      <c r="J86" s="2">
        <v>4.2999999999999997E-2</v>
      </c>
      <c r="K86" s="2">
        <v>1.0749999999999999E-2</v>
      </c>
      <c r="L86" s="2">
        <v>2.3000000000000001E-4</v>
      </c>
      <c r="M86" s="2">
        <v>0.6</v>
      </c>
      <c r="N86" s="2">
        <v>0.78</v>
      </c>
      <c r="O86" s="2">
        <v>0.76900000000000002</v>
      </c>
      <c r="P86" s="2">
        <v>0.19225</v>
      </c>
      <c r="Q86" s="2">
        <v>7.3899999999999993E-2</v>
      </c>
      <c r="R86" s="2">
        <v>0.25</v>
      </c>
      <c r="S86" s="2">
        <v>0.125</v>
      </c>
      <c r="T86" s="2">
        <v>0.193325</v>
      </c>
      <c r="U86" s="2">
        <v>7.3999999999999996E-2</v>
      </c>
      <c r="V86" s="2" t="s">
        <v>24</v>
      </c>
      <c r="W86" s="2" t="s">
        <v>27</v>
      </c>
    </row>
    <row r="87" spans="1:23" ht="13.2">
      <c r="A87" s="1">
        <v>43892.875694537041</v>
      </c>
      <c r="B87" s="2" t="s">
        <v>114</v>
      </c>
      <c r="C87" s="2">
        <v>1</v>
      </c>
      <c r="D87" s="2">
        <v>0.64</v>
      </c>
      <c r="E87" s="2">
        <v>1.5625</v>
      </c>
      <c r="F87" s="2">
        <v>0.3906</v>
      </c>
      <c r="G87" s="2">
        <v>0.30517</v>
      </c>
      <c r="H87" s="2">
        <v>0.05</v>
      </c>
      <c r="I87" s="2">
        <v>0.64</v>
      </c>
      <c r="J87" s="2">
        <v>7.8119999999999995E-2</v>
      </c>
      <c r="K87" s="2">
        <v>1.9529999999999999E-2</v>
      </c>
      <c r="L87" s="2">
        <v>7.6199999999999998E-4</v>
      </c>
      <c r="M87" s="2">
        <v>0.8</v>
      </c>
      <c r="N87" s="2">
        <v>0.63</v>
      </c>
      <c r="O87" s="2">
        <v>1.2698</v>
      </c>
      <c r="P87" s="2">
        <v>0.31745000000000001</v>
      </c>
      <c r="Q87" s="2">
        <v>0.21548999999999999</v>
      </c>
      <c r="R87" s="2">
        <v>0.3906</v>
      </c>
      <c r="S87" s="2">
        <v>0.30517</v>
      </c>
      <c r="T87" s="2">
        <v>0.33698</v>
      </c>
      <c r="U87" s="2">
        <v>0.20231099999999999</v>
      </c>
      <c r="V87" s="2" t="s">
        <v>24</v>
      </c>
      <c r="W87" s="2" t="s">
        <v>27</v>
      </c>
    </row>
    <row r="88" spans="1:23" ht="13.2">
      <c r="A88" s="1">
        <v>43894.404467442131</v>
      </c>
      <c r="B88" s="2" t="s">
        <v>115</v>
      </c>
      <c r="C88" s="2">
        <v>2</v>
      </c>
      <c r="D88" s="2">
        <v>1.99</v>
      </c>
      <c r="E88" s="2">
        <v>1</v>
      </c>
      <c r="F88" s="2">
        <v>0.25</v>
      </c>
      <c r="G88" s="2">
        <v>0.125</v>
      </c>
      <c r="H88" s="2">
        <v>0.02</v>
      </c>
      <c r="I88" s="2">
        <v>0.46</v>
      </c>
      <c r="J88" s="2">
        <v>4.2999999999999997E-2</v>
      </c>
      <c r="K88" s="2">
        <v>1.0749999999999999E-2</v>
      </c>
      <c r="L88" s="2">
        <v>2.3112999999999999E-4</v>
      </c>
      <c r="M88" s="2">
        <v>0.6</v>
      </c>
      <c r="N88" s="2">
        <v>0.78</v>
      </c>
      <c r="O88" s="2">
        <v>0.76900000000000002</v>
      </c>
      <c r="P88" s="2">
        <v>0.19225</v>
      </c>
      <c r="Q88" s="2">
        <v>7.392E-2</v>
      </c>
      <c r="R88" s="2">
        <v>0.25</v>
      </c>
      <c r="S88" s="2">
        <v>0.125</v>
      </c>
      <c r="T88" s="2">
        <v>0.20300000000000001</v>
      </c>
      <c r="U88" s="2">
        <v>7.4149999999999994E-2</v>
      </c>
      <c r="V88" s="2" t="s">
        <v>24</v>
      </c>
      <c r="W88" s="2" t="s">
        <v>27</v>
      </c>
    </row>
    <row r="89" spans="1:23" ht="13.2">
      <c r="A89" s="1">
        <v>43894.416753587968</v>
      </c>
      <c r="B89" s="2" t="s">
        <v>116</v>
      </c>
      <c r="C89" s="2">
        <v>2</v>
      </c>
      <c r="D89" s="2">
        <v>1.99</v>
      </c>
      <c r="E89" s="2">
        <v>1</v>
      </c>
      <c r="F89" s="2">
        <v>0.25</v>
      </c>
      <c r="G89" s="2">
        <v>0.125</v>
      </c>
      <c r="H89" s="2">
        <v>0.02</v>
      </c>
      <c r="I89" s="2">
        <v>0.46</v>
      </c>
      <c r="J89" s="2">
        <v>4.2999999999999997E-2</v>
      </c>
      <c r="K89" s="2">
        <v>1.0749999999999999E-2</v>
      </c>
      <c r="L89" s="2">
        <v>2.31E-4</v>
      </c>
      <c r="M89" s="2">
        <v>0.6</v>
      </c>
      <c r="N89" s="2">
        <v>0.78</v>
      </c>
      <c r="O89" s="2">
        <v>0.76900000000000002</v>
      </c>
      <c r="P89" s="2">
        <v>0.19225</v>
      </c>
      <c r="Q89" s="2">
        <v>7.3999999999999996E-2</v>
      </c>
      <c r="R89" s="2">
        <v>0.25</v>
      </c>
      <c r="S89" s="2">
        <v>0.125</v>
      </c>
      <c r="T89" s="2">
        <v>0.20300000000000001</v>
      </c>
      <c r="U89" s="2">
        <v>7.4231000000000005E-2</v>
      </c>
      <c r="V89" s="2" t="s">
        <v>24</v>
      </c>
      <c r="W89" s="2" t="s">
        <v>27</v>
      </c>
    </row>
    <row r="90" spans="1:23" ht="13.2">
      <c r="A90" s="1">
        <v>43894.41678240741</v>
      </c>
      <c r="B90" s="2" t="s">
        <v>117</v>
      </c>
      <c r="C90" s="2">
        <v>2</v>
      </c>
      <c r="D90" s="2">
        <v>1.99</v>
      </c>
      <c r="E90" s="2">
        <v>1</v>
      </c>
      <c r="F90" s="2">
        <v>0.25</v>
      </c>
      <c r="G90" s="2">
        <v>0.125</v>
      </c>
      <c r="H90" s="2">
        <v>0.02</v>
      </c>
      <c r="I90" s="2">
        <v>0.46</v>
      </c>
      <c r="J90" s="2">
        <v>0.43</v>
      </c>
      <c r="K90" s="2">
        <v>1.0749999999999999E-2</v>
      </c>
      <c r="L90" s="2">
        <v>2.31E-4</v>
      </c>
      <c r="M90" s="2">
        <v>0.6</v>
      </c>
      <c r="N90" s="2">
        <v>0.78</v>
      </c>
      <c r="O90" s="2">
        <v>0.76900000000000002</v>
      </c>
      <c r="P90" s="2">
        <v>0.19225</v>
      </c>
      <c r="Q90" s="2">
        <v>7.3999999999999996E-2</v>
      </c>
      <c r="R90" s="2">
        <v>0.25</v>
      </c>
      <c r="S90" s="2">
        <v>0.125</v>
      </c>
      <c r="T90" s="2">
        <v>0.20300000000000001</v>
      </c>
      <c r="U90" s="2">
        <v>7.4231000000000005E-2</v>
      </c>
      <c r="V90" s="2" t="s">
        <v>24</v>
      </c>
      <c r="W90" s="2" t="s">
        <v>27</v>
      </c>
    </row>
    <row r="91" spans="1:23" ht="13.2">
      <c r="A91" s="1">
        <v>43894.463449340277</v>
      </c>
      <c r="B91" s="2" t="s">
        <v>118</v>
      </c>
      <c r="C91" s="2">
        <v>2</v>
      </c>
      <c r="D91" s="2">
        <v>1.99</v>
      </c>
      <c r="E91" s="2">
        <v>1</v>
      </c>
      <c r="F91" s="2">
        <v>0.25</v>
      </c>
      <c r="G91" s="2">
        <v>0.125</v>
      </c>
      <c r="H91" s="2">
        <v>0.02</v>
      </c>
      <c r="I91" s="2">
        <v>0.46</v>
      </c>
      <c r="J91" s="2">
        <v>4.2999999999999997E-2</v>
      </c>
      <c r="K91" s="2">
        <v>1.0749999999999999E-2</v>
      </c>
      <c r="L91" s="2">
        <v>2.3000000000000001E-4</v>
      </c>
      <c r="M91" s="2">
        <v>0.6</v>
      </c>
      <c r="N91" s="2">
        <v>0.78</v>
      </c>
      <c r="O91" s="2">
        <v>0.76900000000000002</v>
      </c>
      <c r="P91" s="2">
        <v>0.19225</v>
      </c>
      <c r="Q91" s="2">
        <v>7.3899999999999993E-2</v>
      </c>
      <c r="R91" s="2">
        <v>0.25</v>
      </c>
      <c r="S91" s="2">
        <v>0.125</v>
      </c>
      <c r="T91" s="2">
        <v>0.20300000000000001</v>
      </c>
      <c r="U91" s="2">
        <v>7.3999999999999996E-2</v>
      </c>
      <c r="V91" s="2" t="s">
        <v>24</v>
      </c>
      <c r="W91" s="2" t="s">
        <v>27</v>
      </c>
    </row>
    <row r="92" spans="1:23" ht="13.2">
      <c r="A92" s="1">
        <v>43898.930293819445</v>
      </c>
      <c r="B92" s="2" t="s">
        <v>119</v>
      </c>
      <c r="C92" s="2">
        <v>2</v>
      </c>
      <c r="D92" s="2">
        <v>1.99</v>
      </c>
      <c r="E92" s="2">
        <v>1.0049999999999999</v>
      </c>
      <c r="F92" s="2">
        <v>0.25130000000000002</v>
      </c>
      <c r="G92" s="2">
        <v>0.126</v>
      </c>
      <c r="H92" s="2">
        <v>0.02</v>
      </c>
      <c r="I92" s="2">
        <v>0.46</v>
      </c>
      <c r="J92" s="2">
        <v>4.3499999999999997E-2</v>
      </c>
      <c r="K92" s="2">
        <v>1.0749999999999999E-2</v>
      </c>
      <c r="L92" s="2">
        <v>2.3699999999999999E-2</v>
      </c>
      <c r="M92" s="2">
        <v>0.6</v>
      </c>
      <c r="N92" s="2">
        <v>0.78</v>
      </c>
      <c r="O92" s="2">
        <v>0.76900000000000002</v>
      </c>
      <c r="P92" s="2">
        <v>0.19225</v>
      </c>
      <c r="Q92" s="2">
        <v>7.3899999999999993E-2</v>
      </c>
      <c r="R92" s="2">
        <v>0.25</v>
      </c>
      <c r="S92" s="2">
        <v>0.125</v>
      </c>
      <c r="T92" s="2">
        <v>0.20399999999999999</v>
      </c>
      <c r="U92" s="2">
        <v>9.7600000000000006E-2</v>
      </c>
      <c r="V92" s="2" t="s">
        <v>24</v>
      </c>
      <c r="W92" s="2" t="s">
        <v>27</v>
      </c>
    </row>
    <row r="93" spans="1:23" ht="13.2">
      <c r="A93" s="1">
        <v>43902.684922604167</v>
      </c>
      <c r="B93" s="2" t="s">
        <v>120</v>
      </c>
      <c r="C93" s="2">
        <v>1</v>
      </c>
      <c r="D93" s="2">
        <v>0.64</v>
      </c>
      <c r="E93" s="2">
        <v>1.5625</v>
      </c>
      <c r="F93" s="2">
        <v>0.39100000000000001</v>
      </c>
      <c r="G93" s="2">
        <v>0.30420000000000003</v>
      </c>
      <c r="H93" s="2">
        <v>0.05</v>
      </c>
      <c r="I93" s="2">
        <v>0.64</v>
      </c>
      <c r="J93" s="2">
        <v>7.8125E-2</v>
      </c>
      <c r="K93" s="2">
        <v>1.95E-2</v>
      </c>
      <c r="L93" s="2">
        <v>7.6340000000000002E-4</v>
      </c>
      <c r="M93" s="2">
        <v>0.8</v>
      </c>
      <c r="N93" s="2">
        <v>0.63</v>
      </c>
      <c r="O93" s="2">
        <v>1.27</v>
      </c>
      <c r="P93" s="2">
        <v>0.3175</v>
      </c>
      <c r="Q93" s="2">
        <v>0.2016125</v>
      </c>
      <c r="R93" s="2">
        <v>0.39100000000000001</v>
      </c>
      <c r="S93" s="2">
        <v>0.30420000000000003</v>
      </c>
      <c r="T93" s="2">
        <v>0.33700000000000002</v>
      </c>
      <c r="U93" s="2">
        <v>0.20236999999999999</v>
      </c>
      <c r="V93" s="2" t="s">
        <v>24</v>
      </c>
      <c r="W93" s="2" t="s">
        <v>27</v>
      </c>
    </row>
    <row r="94" spans="1:23" ht="13.2">
      <c r="A94" s="1">
        <v>43902.712817534717</v>
      </c>
      <c r="B94" s="2" t="s">
        <v>121</v>
      </c>
      <c r="C94" s="2">
        <v>2</v>
      </c>
      <c r="D94" s="2">
        <v>1.99</v>
      </c>
      <c r="E94" s="2">
        <v>1</v>
      </c>
      <c r="F94" s="2">
        <v>0.25</v>
      </c>
      <c r="G94" s="2">
        <v>0.125</v>
      </c>
      <c r="H94" s="2">
        <v>0.02</v>
      </c>
      <c r="I94" s="2">
        <v>0.46</v>
      </c>
      <c r="J94" s="2">
        <v>4.2999999999999997E-2</v>
      </c>
      <c r="K94" s="2">
        <v>1.0749999999999999E-2</v>
      </c>
      <c r="L94" s="2">
        <v>5.4000000000000003E-3</v>
      </c>
      <c r="M94" s="2">
        <v>0.6</v>
      </c>
      <c r="N94" s="2">
        <v>0.78</v>
      </c>
      <c r="O94" s="2">
        <v>0.76900000000000002</v>
      </c>
      <c r="P94" s="2">
        <v>0.19225</v>
      </c>
      <c r="Q94" s="2">
        <v>9.6000000000000002E-2</v>
      </c>
      <c r="R94" s="2">
        <v>0.5</v>
      </c>
      <c r="S94" s="2">
        <v>0.25</v>
      </c>
      <c r="T94" s="2">
        <v>0.40600000000000003</v>
      </c>
      <c r="U94" s="2">
        <v>0.16483600000000001</v>
      </c>
      <c r="V94" s="2" t="s">
        <v>29</v>
      </c>
      <c r="W94" s="2" t="s">
        <v>27</v>
      </c>
    </row>
    <row r="95" spans="1:23" ht="13.2">
      <c r="A95" s="1">
        <v>43930.48386255787</v>
      </c>
      <c r="B95" s="2" t="s">
        <v>122</v>
      </c>
      <c r="C95" s="2">
        <v>2</v>
      </c>
      <c r="D95" s="2">
        <v>1.99</v>
      </c>
      <c r="E95" s="2">
        <v>1</v>
      </c>
      <c r="F95" s="2">
        <v>0.25</v>
      </c>
      <c r="G95" s="2">
        <v>0.125</v>
      </c>
      <c r="H95" s="2">
        <v>0.02</v>
      </c>
      <c r="I95" s="2">
        <v>0.46</v>
      </c>
      <c r="J95" s="2">
        <v>4.2999999999999997E-2</v>
      </c>
      <c r="K95" s="2">
        <v>1.03E-2</v>
      </c>
      <c r="L95" s="2">
        <v>0</v>
      </c>
      <c r="M95" s="2">
        <v>0.6</v>
      </c>
      <c r="N95" s="2">
        <v>0.78500000000000003</v>
      </c>
      <c r="O95" s="2">
        <v>0.76900000000000002</v>
      </c>
      <c r="P95" s="2">
        <v>0.19220000000000001</v>
      </c>
      <c r="Q95" s="2">
        <v>0</v>
      </c>
      <c r="R95" s="2">
        <v>0.25</v>
      </c>
      <c r="S95" s="2">
        <v>0.125</v>
      </c>
      <c r="T95" s="2">
        <v>0.26374999999999998</v>
      </c>
      <c r="U95" s="2">
        <v>0</v>
      </c>
      <c r="V95" s="2" t="s">
        <v>29</v>
      </c>
      <c r="W95" s="2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BM1001"/>
  <sheetViews>
    <sheetView workbookViewId="0"/>
  </sheetViews>
  <sheetFormatPr defaultColWidth="14.44140625" defaultRowHeight="15.75" customHeight="1"/>
  <sheetData>
    <row r="1" spans="1:65" ht="15.75" customHeight="1">
      <c r="A1" s="7" t="s">
        <v>123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8"/>
      <c r="BC1" s="9" t="s">
        <v>29</v>
      </c>
      <c r="BD1" s="9"/>
      <c r="BE1" s="9"/>
      <c r="BF1" s="10"/>
      <c r="BG1" s="8"/>
      <c r="BH1" s="9" t="s">
        <v>27</v>
      </c>
      <c r="BI1" s="9"/>
      <c r="BJ1" s="9"/>
      <c r="BK1" s="10"/>
      <c r="BL1" s="7"/>
      <c r="BM1" s="7"/>
    </row>
    <row r="2" spans="1:65" ht="15.75" customHeight="1">
      <c r="A2" s="7"/>
      <c r="B2" s="11"/>
      <c r="C2" s="11"/>
      <c r="D2" s="11"/>
      <c r="E2" s="11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8"/>
      <c r="BC2" s="12" t="s">
        <v>24</v>
      </c>
      <c r="BD2" s="13"/>
      <c r="BE2" s="13"/>
      <c r="BF2" s="14"/>
      <c r="BG2" s="8"/>
      <c r="BH2" s="13" t="s">
        <v>25</v>
      </c>
      <c r="BI2" s="13"/>
      <c r="BJ2" s="13"/>
      <c r="BK2" s="14"/>
      <c r="BL2" s="7"/>
      <c r="BM2" s="7"/>
    </row>
    <row r="3" spans="1:65" ht="15.75" customHeight="1">
      <c r="A3" s="8"/>
      <c r="B3" s="15" t="s">
        <v>124</v>
      </c>
      <c r="C3" s="16">
        <v>0.25</v>
      </c>
      <c r="D3" s="17" t="s">
        <v>125</v>
      </c>
      <c r="E3" s="18">
        <v>0.25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8"/>
      <c r="BC3" s="19" t="s">
        <v>71</v>
      </c>
      <c r="BD3" s="19"/>
      <c r="BE3" s="19"/>
      <c r="BF3" s="20"/>
      <c r="BG3" s="8"/>
      <c r="BH3" s="19" t="s">
        <v>86</v>
      </c>
      <c r="BI3" s="19"/>
      <c r="BJ3" s="19"/>
      <c r="BK3" s="20"/>
      <c r="BL3" s="7"/>
      <c r="BM3" s="7"/>
    </row>
    <row r="4" spans="1:65" ht="15.75" customHeight="1">
      <c r="A4" s="7"/>
      <c r="B4" s="7"/>
      <c r="C4" s="8"/>
      <c r="D4" s="21" t="s">
        <v>126</v>
      </c>
      <c r="E4" s="22">
        <v>0.25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</row>
    <row r="5" spans="1:65" ht="15.75" customHeight="1">
      <c r="A5" s="7"/>
      <c r="B5" s="7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7"/>
    </row>
    <row r="6" spans="1:65" ht="15.75" customHeight="1">
      <c r="A6" s="7"/>
      <c r="B6" s="8"/>
      <c r="C6" s="39" t="s">
        <v>127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5"/>
      <c r="O6" s="33" t="s">
        <v>128</v>
      </c>
      <c r="P6" s="34"/>
      <c r="Q6" s="34"/>
      <c r="R6" s="34"/>
      <c r="S6" s="34"/>
      <c r="T6" s="34"/>
      <c r="U6" s="34"/>
      <c r="V6" s="34"/>
      <c r="W6" s="34"/>
      <c r="X6" s="34"/>
      <c r="Y6" s="34"/>
      <c r="Z6" s="35"/>
      <c r="AA6" s="36" t="s">
        <v>129</v>
      </c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5"/>
      <c r="AM6" s="37" t="s">
        <v>130</v>
      </c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5"/>
      <c r="BM6" s="7"/>
    </row>
    <row r="7" spans="1:65" ht="15.75" customHeight="1">
      <c r="A7" s="7"/>
      <c r="B7" s="8"/>
      <c r="C7" s="39" t="s">
        <v>131</v>
      </c>
      <c r="D7" s="34"/>
      <c r="E7" s="34"/>
      <c r="F7" s="35"/>
      <c r="G7" s="39" t="s">
        <v>132</v>
      </c>
      <c r="H7" s="34"/>
      <c r="I7" s="34"/>
      <c r="J7" s="35"/>
      <c r="K7" s="39" t="s">
        <v>133</v>
      </c>
      <c r="L7" s="34"/>
      <c r="M7" s="34"/>
      <c r="N7" s="35"/>
      <c r="O7" s="33" t="s">
        <v>134</v>
      </c>
      <c r="P7" s="34"/>
      <c r="Q7" s="34"/>
      <c r="R7" s="35"/>
      <c r="S7" s="33" t="s">
        <v>135</v>
      </c>
      <c r="T7" s="34"/>
      <c r="U7" s="34"/>
      <c r="V7" s="35"/>
      <c r="W7" s="33" t="s">
        <v>136</v>
      </c>
      <c r="X7" s="34"/>
      <c r="Y7" s="34"/>
      <c r="Z7" s="35"/>
      <c r="AA7" s="36" t="s">
        <v>137</v>
      </c>
      <c r="AB7" s="34"/>
      <c r="AC7" s="34"/>
      <c r="AD7" s="35"/>
      <c r="AE7" s="36" t="s">
        <v>138</v>
      </c>
      <c r="AF7" s="34"/>
      <c r="AG7" s="34"/>
      <c r="AH7" s="35"/>
      <c r="AI7" s="36" t="s">
        <v>139</v>
      </c>
      <c r="AJ7" s="34"/>
      <c r="AK7" s="34"/>
      <c r="AL7" s="35"/>
      <c r="AM7" s="37" t="s">
        <v>140</v>
      </c>
      <c r="AN7" s="34"/>
      <c r="AO7" s="34"/>
      <c r="AP7" s="35"/>
      <c r="AQ7" s="37" t="s">
        <v>141</v>
      </c>
      <c r="AR7" s="34"/>
      <c r="AS7" s="34"/>
      <c r="AT7" s="35"/>
      <c r="AU7" s="37" t="s">
        <v>142</v>
      </c>
      <c r="AV7" s="34"/>
      <c r="AW7" s="34"/>
      <c r="AX7" s="35"/>
      <c r="AY7" s="37" t="s">
        <v>143</v>
      </c>
      <c r="AZ7" s="34"/>
      <c r="BA7" s="34"/>
      <c r="BB7" s="35"/>
      <c r="BC7" s="38" t="s">
        <v>144</v>
      </c>
      <c r="BD7" s="34"/>
      <c r="BE7" s="34"/>
      <c r="BF7" s="34"/>
      <c r="BG7" s="35"/>
      <c r="BH7" s="38" t="s">
        <v>145</v>
      </c>
      <c r="BI7" s="34"/>
      <c r="BJ7" s="34"/>
      <c r="BK7" s="34"/>
      <c r="BL7" s="35"/>
      <c r="BM7" s="7"/>
    </row>
    <row r="8" spans="1:65" ht="15.75" customHeight="1">
      <c r="A8" s="7" t="s">
        <v>146</v>
      </c>
      <c r="B8" s="8" t="s">
        <v>147</v>
      </c>
      <c r="C8" s="23" t="s">
        <v>148</v>
      </c>
      <c r="D8" s="23" t="s">
        <v>149</v>
      </c>
      <c r="E8" s="23" t="s">
        <v>150</v>
      </c>
      <c r="F8" s="23" t="s">
        <v>151</v>
      </c>
      <c r="G8" s="23" t="s">
        <v>148</v>
      </c>
      <c r="H8" s="23" t="s">
        <v>149</v>
      </c>
      <c r="I8" s="23" t="s">
        <v>150</v>
      </c>
      <c r="J8" s="23" t="s">
        <v>151</v>
      </c>
      <c r="K8" s="23" t="s">
        <v>148</v>
      </c>
      <c r="L8" s="23" t="s">
        <v>149</v>
      </c>
      <c r="M8" s="23" t="s">
        <v>150</v>
      </c>
      <c r="N8" s="23" t="s">
        <v>151</v>
      </c>
      <c r="O8" s="24" t="s">
        <v>148</v>
      </c>
      <c r="P8" s="24" t="s">
        <v>149</v>
      </c>
      <c r="Q8" s="24" t="s">
        <v>150</v>
      </c>
      <c r="R8" s="24" t="s">
        <v>151</v>
      </c>
      <c r="S8" s="24" t="s">
        <v>148</v>
      </c>
      <c r="T8" s="24" t="s">
        <v>149</v>
      </c>
      <c r="U8" s="24" t="s">
        <v>150</v>
      </c>
      <c r="V8" s="24" t="s">
        <v>151</v>
      </c>
      <c r="W8" s="24" t="s">
        <v>148</v>
      </c>
      <c r="X8" s="24" t="s">
        <v>149</v>
      </c>
      <c r="Y8" s="24" t="s">
        <v>150</v>
      </c>
      <c r="Z8" s="24" t="s">
        <v>151</v>
      </c>
      <c r="AA8" s="25" t="s">
        <v>148</v>
      </c>
      <c r="AB8" s="25" t="s">
        <v>149</v>
      </c>
      <c r="AC8" s="25" t="s">
        <v>150</v>
      </c>
      <c r="AD8" s="25" t="s">
        <v>151</v>
      </c>
      <c r="AE8" s="25" t="s">
        <v>148</v>
      </c>
      <c r="AF8" s="25" t="s">
        <v>149</v>
      </c>
      <c r="AG8" s="25" t="s">
        <v>150</v>
      </c>
      <c r="AH8" s="25" t="s">
        <v>151</v>
      </c>
      <c r="AI8" s="25" t="s">
        <v>148</v>
      </c>
      <c r="AJ8" s="25" t="s">
        <v>149</v>
      </c>
      <c r="AK8" s="25" t="s">
        <v>150</v>
      </c>
      <c r="AL8" s="25" t="s">
        <v>151</v>
      </c>
      <c r="AM8" s="26" t="s">
        <v>148</v>
      </c>
      <c r="AN8" s="26" t="s">
        <v>149</v>
      </c>
      <c r="AO8" s="26" t="s">
        <v>150</v>
      </c>
      <c r="AP8" s="26" t="s">
        <v>152</v>
      </c>
      <c r="AQ8" s="26" t="s">
        <v>148</v>
      </c>
      <c r="AR8" s="26" t="s">
        <v>149</v>
      </c>
      <c r="AS8" s="26" t="s">
        <v>150</v>
      </c>
      <c r="AT8" s="26" t="s">
        <v>152</v>
      </c>
      <c r="AU8" s="26" t="s">
        <v>148</v>
      </c>
      <c r="AV8" s="26" t="s">
        <v>149</v>
      </c>
      <c r="AW8" s="26" t="s">
        <v>150</v>
      </c>
      <c r="AX8" s="26" t="s">
        <v>152</v>
      </c>
      <c r="AY8" s="26" t="s">
        <v>148</v>
      </c>
      <c r="AZ8" s="26" t="s">
        <v>149</v>
      </c>
      <c r="BA8" s="26" t="s">
        <v>150</v>
      </c>
      <c r="BB8" s="26" t="s">
        <v>152</v>
      </c>
      <c r="BC8" s="20" t="s">
        <v>153</v>
      </c>
      <c r="BD8" s="20" t="s">
        <v>154</v>
      </c>
      <c r="BE8" s="20" t="s">
        <v>155</v>
      </c>
      <c r="BF8" s="20" t="s">
        <v>156</v>
      </c>
      <c r="BG8" s="20" t="s">
        <v>152</v>
      </c>
      <c r="BH8" s="20" t="s">
        <v>153</v>
      </c>
      <c r="BI8" s="20" t="s">
        <v>154</v>
      </c>
      <c r="BJ8" s="20" t="s">
        <v>155</v>
      </c>
      <c r="BK8" s="20" t="s">
        <v>156</v>
      </c>
      <c r="BL8" s="20" t="s">
        <v>152</v>
      </c>
      <c r="BM8" s="7"/>
    </row>
    <row r="9" spans="1:65" ht="15.75" customHeight="1">
      <c r="A9" s="7" t="str">
        <f>'Form Responses 1'!B2</f>
        <v>mbayer@clearview.ab.ca</v>
      </c>
      <c r="B9" s="27">
        <f t="shared" ref="B9:B110" si="0">(F9+J9+N9)+(R9+V9+Z9)+(AD9+AH9+AL9)+(AP9+AT9+AX9+BB9)+(BG9+BL9)</f>
        <v>15</v>
      </c>
      <c r="C9" s="27">
        <f>'Form Responses 1'!C2/'Form Responses 1'!D2*(1-$C$3)</f>
        <v>0.75</v>
      </c>
      <c r="D9" s="28">
        <f>'Form Responses 1'!C2/'Form Responses 1'!D2*(1+$C$3)</f>
        <v>1.25</v>
      </c>
      <c r="E9" s="29" t="b">
        <f>AND('Form Responses 1'!E2&gt;C9,'Form Responses 1'!E2&lt;D9)</f>
        <v>1</v>
      </c>
      <c r="F9" s="27">
        <f t="shared" ref="F9:F110" si="1">IF(E9=TRUE,1,0)</f>
        <v>1</v>
      </c>
      <c r="G9" s="27">
        <f>'Form Responses 1'!E2*$E$3*(1-$C$3)</f>
        <v>0.1875</v>
      </c>
      <c r="H9" s="28">
        <f>'Form Responses 1'!E2*$E$3*(1+$C$3)</f>
        <v>0.3125</v>
      </c>
      <c r="I9" s="29" t="b">
        <f>AND('Form Responses 1'!F2&gt;G9,'Form Responses 1'!F2&lt;H9)</f>
        <v>1</v>
      </c>
      <c r="J9" s="27">
        <f t="shared" ref="J9:J110" si="2">IF(I9=TRUE,1,0)</f>
        <v>1</v>
      </c>
      <c r="K9" s="27">
        <f>0.5*$E$3*'Form Responses 1'!E2*'Form Responses 1'!E2*(1-$C$3)</f>
        <v>9.375E-2</v>
      </c>
      <c r="L9" s="28">
        <f>0.5*$E$3*'Form Responses 1'!E2*'Form Responses 1'!E2*(1+$C$3)</f>
        <v>0.15625</v>
      </c>
      <c r="M9" s="29" t="b">
        <f>AND('Form Responses 1'!G2&gt;K9,'Form Responses 1'!G2&lt;L9)</f>
        <v>1</v>
      </c>
      <c r="N9" s="27">
        <f t="shared" ref="N9:N110" si="3">IF(M9=TRUE,1,0)</f>
        <v>1</v>
      </c>
      <c r="O9" s="27">
        <f>'Form Responses 1'!H2/'Form Responses 1'!I2*(1-$C$3)</f>
        <v>3.7500000000000006E-2</v>
      </c>
      <c r="P9" s="28">
        <f>'Form Responses 1'!H2/'Form Responses 1'!I2*(1+$C$3)</f>
        <v>6.25E-2</v>
      </c>
      <c r="Q9" s="29" t="b">
        <f>AND('Form Responses 1'!J2&gt;O9,'Form Responses 1'!J2&lt;P9)</f>
        <v>1</v>
      </c>
      <c r="R9" s="27">
        <f t="shared" ref="R9:R110" si="4">IF(Q9=TRUE,1,0)</f>
        <v>1</v>
      </c>
      <c r="S9" s="27">
        <f>'Form Responses 1'!J2*$E$3*(1-$C$3)</f>
        <v>9.3750000000000014E-3</v>
      </c>
      <c r="T9" s="28">
        <f>'Form Responses 1'!J2*$E$3*(1+$C$3)</f>
        <v>1.5625E-2</v>
      </c>
      <c r="U9" s="29" t="b">
        <f>AND('Form Responses 1'!K2&gt;S9,'Form Responses 1'!K2&lt;T9)</f>
        <v>1</v>
      </c>
      <c r="V9" s="27">
        <f t="shared" ref="V9:V110" si="5">IF(U9=TRUE,1,0)</f>
        <v>1</v>
      </c>
      <c r="W9" s="27">
        <f>0.5*$E$3*'Form Responses 1'!J2*'Form Responses 1'!J2*(1-$C$3)</f>
        <v>2.3437500000000005E-4</v>
      </c>
      <c r="X9" s="28">
        <f>0.5*$E$3*'Form Responses 1'!J2*'Form Responses 1'!J2*(1+$C$3)</f>
        <v>3.9062500000000008E-4</v>
      </c>
      <c r="Y9" s="29" t="b">
        <f>AND('Form Responses 1'!L2&gt;W9,'Form Responses 1'!L2&lt;X9)</f>
        <v>1</v>
      </c>
      <c r="Z9" s="27">
        <f t="shared" ref="Z9:Z110" si="6">IF(Y9=TRUE,1,0)</f>
        <v>1</v>
      </c>
      <c r="AA9" s="27">
        <f>'Form Responses 1'!M2/'Form Responses 1'!N2*(1-$C$3)</f>
        <v>0.71249999999999991</v>
      </c>
      <c r="AB9" s="28">
        <f>'Form Responses 1'!M2/'Form Responses 1'!N2*(1+$C$3)</f>
        <v>1.1875</v>
      </c>
      <c r="AC9" s="29" t="b">
        <f>AND('Form Responses 1'!O2&gt;AA9,'Form Responses 1'!O2&lt;AB9)</f>
        <v>1</v>
      </c>
      <c r="AD9" s="27">
        <f t="shared" ref="AD9:AD110" si="7">IF(AC9=TRUE,1,0)</f>
        <v>1</v>
      </c>
      <c r="AE9" s="27">
        <f>'Form Responses 1'!O2*$E$4*(1-$C$3)</f>
        <v>0.17812499999999998</v>
      </c>
      <c r="AF9" s="28">
        <f>'Form Responses 1'!O2*$E$4*(1+$C$3)</f>
        <v>0.296875</v>
      </c>
      <c r="AG9" s="29" t="b">
        <f>AND('Form Responses 1'!P2&gt;AE9,'Form Responses 1'!P2&lt;AF9)</f>
        <v>1</v>
      </c>
      <c r="AH9" s="27">
        <f t="shared" ref="AH9:AH110" si="8">IF(AG9=TRUE,1,0)</f>
        <v>1</v>
      </c>
      <c r="AI9" s="27">
        <f>0.5*$E$4*'Form Responses 1'!O2*'Form Responses 1'!O2*(1-$C$3)</f>
        <v>8.4609375000000001E-2</v>
      </c>
      <c r="AJ9" s="28">
        <f>0.5*$E$4*'Form Responses 1'!O2*'Form Responses 1'!O2*(1+$C$3)</f>
        <v>0.14101562500000001</v>
      </c>
      <c r="AK9" s="29" t="b">
        <f>AND('Form Responses 1'!Q2&gt;AI9,'Form Responses 1'!Q2&lt;AJ9)</f>
        <v>1</v>
      </c>
      <c r="AL9" s="27">
        <f t="shared" ref="AL9:AL110" si="9">IF(AK9=TRUE,1,0)</f>
        <v>1</v>
      </c>
      <c r="AM9" s="27">
        <f>'Form Responses 1'!F2*(1-$C$3)</f>
        <v>0.1875</v>
      </c>
      <c r="AN9" s="28">
        <f>'Form Responses 1'!F2*(1+$C$3)</f>
        <v>0.3125</v>
      </c>
      <c r="AO9" s="29" t="b">
        <f>AND('Form Responses 1'!R2&gt;AM9,'Form Responses 1'!R2&lt;AN9)</f>
        <v>1</v>
      </c>
      <c r="AP9" s="27">
        <f t="shared" ref="AP9:AP110" si="10">IF(AO9=TRUE,1,0)</f>
        <v>1</v>
      </c>
      <c r="AQ9" s="27">
        <f>'Form Responses 1'!G2*(1-$C$3)</f>
        <v>9.7500000000000003E-2</v>
      </c>
      <c r="AR9" s="28">
        <f>'Form Responses 1'!G2*(1+$C$3)</f>
        <v>0.16250000000000001</v>
      </c>
      <c r="AS9" s="29" t="b">
        <f>AND('Form Responses 1'!S2&gt;AQ9,'Form Responses 1'!S2&lt;AR9)</f>
        <v>1</v>
      </c>
      <c r="AT9" s="27">
        <f t="shared" ref="AT9:AT110" si="11">IF(AS9=TRUE,1,0)</f>
        <v>1</v>
      </c>
      <c r="AU9" s="27">
        <f>('Form Responses 1'!K2+'Form Responses 1'!P2)*(1-$C$3)</f>
        <v>0.1875</v>
      </c>
      <c r="AV9" s="28">
        <f>('Form Responses 1'!K2+'Form Responses 1'!P2)*(1+$C$3)</f>
        <v>0.3125</v>
      </c>
      <c r="AW9" s="29" t="b">
        <f>AND('Form Responses 1'!T2&gt;AU9,'Form Responses 1'!T2&lt;AV9)</f>
        <v>1</v>
      </c>
      <c r="AX9" s="27">
        <f t="shared" ref="AX9:AX110" si="12">IF(AW9=TRUE,1,0)</f>
        <v>1</v>
      </c>
      <c r="AY9" s="27">
        <f>('Form Responses 1'!L2+'Form Responses 1'!Q2)*(1-$C$3)</f>
        <v>8.4824999999999998E-2</v>
      </c>
      <c r="AZ9" s="28">
        <f>('Form Responses 1'!L2+'Form Responses 1'!Q2)*(1+$C$3)</f>
        <v>0.141375</v>
      </c>
      <c r="BA9" s="29" t="b">
        <f>AND('Form Responses 1'!U2&gt;AY9,'Form Responses 1'!U2&lt;AZ9)</f>
        <v>1</v>
      </c>
      <c r="BB9" s="27">
        <f t="shared" ref="BB9:BB110" si="13">IF(BA9=TRUE,1,0)</f>
        <v>1</v>
      </c>
      <c r="BC9" s="27">
        <f>('Form Responses 1'!R2-'Form Responses 1'!T2)/'Form Responses 1'!R2*100</f>
        <v>0</v>
      </c>
      <c r="BD9" s="27">
        <f>IF(AND(BC9&gt;=20,'Form Responses 1'!V2=$BC$1)=TRUE,1,0)</f>
        <v>0</v>
      </c>
      <c r="BE9" s="27">
        <f>IF(AND(BC9&gt;=0,BC9&lt;=20,'Form Responses 1'!V2=$BC$2)=TRUE,1,0)</f>
        <v>1</v>
      </c>
      <c r="BF9" s="27">
        <f t="shared" ref="BF9:BF110" si="14">IF(AND(BC9&lt;0)=TRUE,-1,0)</f>
        <v>0</v>
      </c>
      <c r="BG9" s="27">
        <f t="shared" ref="BG9:BG110" si="15">SUM(BD9:BF9)</f>
        <v>1</v>
      </c>
      <c r="BH9" s="27">
        <f>('Form Responses 1'!S2-'Form Responses 1'!U2)/'Form Responses 1'!S2*100</f>
        <v>15.384615384615389</v>
      </c>
      <c r="BI9" s="28">
        <f>IF(AND(BH9&gt;=20,'Form Responses 1'!W2=$BH$1)=TRUE,1,0)</f>
        <v>0</v>
      </c>
      <c r="BJ9" s="28">
        <f>IF(AND(BH9&gt;=0,BH9&lt;=20,'Form Responses 1'!W2=$BH$2)=TRUE,1,0)</f>
        <v>1</v>
      </c>
      <c r="BK9" s="28">
        <f t="shared" ref="BK9:BK110" si="16">IF(AND(BH9&lt;0)=TRUE,-1,0)</f>
        <v>0</v>
      </c>
      <c r="BL9" s="27">
        <f t="shared" ref="BL9:BL110" si="17">SUM(BI9:BK9)</f>
        <v>1</v>
      </c>
      <c r="BM9" s="7"/>
    </row>
    <row r="10" spans="1:65" ht="15.75" customHeight="1">
      <c r="A10" s="7" t="str">
        <f>'Form Responses 1'!B3</f>
        <v>Student 1</v>
      </c>
      <c r="B10" s="27">
        <f t="shared" si="0"/>
        <v>12</v>
      </c>
      <c r="C10" s="27">
        <f>'Form Responses 1'!C3/'Form Responses 1'!D3*(1-$C$3)</f>
        <v>0.56654676258992809</v>
      </c>
      <c r="D10" s="28">
        <f>'Form Responses 1'!C3/'Form Responses 1'!D3*(1+$C$3)</f>
        <v>0.94424460431654689</v>
      </c>
      <c r="E10" s="29" t="b">
        <f>AND('Form Responses 1'!E3&gt;C10,'Form Responses 1'!E3&lt;D10)</f>
        <v>1</v>
      </c>
      <c r="F10" s="27">
        <f t="shared" si="1"/>
        <v>1</v>
      </c>
      <c r="G10" s="27">
        <f>'Form Responses 1'!E3*$E$3*(1-$C$3)</f>
        <v>0.1416375</v>
      </c>
      <c r="H10" s="28">
        <f>'Form Responses 1'!E3*$E$3*(1+$C$3)</f>
        <v>0.23606249999999998</v>
      </c>
      <c r="I10" s="29" t="b">
        <f>AND('Form Responses 1'!F3&gt;G10,'Form Responses 1'!F3&lt;H10)</f>
        <v>1</v>
      </c>
      <c r="J10" s="27">
        <f t="shared" si="2"/>
        <v>1</v>
      </c>
      <c r="K10" s="27">
        <f>0.5*$E$3*'Form Responses 1'!E3*'Form Responses 1'!E3*(1-$C$3)</f>
        <v>5.3496483749999997E-2</v>
      </c>
      <c r="L10" s="28">
        <f>0.5*$E$3*'Form Responses 1'!E3*'Form Responses 1'!E3*(1+$C$3)</f>
        <v>8.9160806250000002E-2</v>
      </c>
      <c r="M10" s="29" t="b">
        <f>AND('Form Responses 1'!G3&gt;K10,'Form Responses 1'!G3&lt;L10)</f>
        <v>1</v>
      </c>
      <c r="N10" s="27">
        <f t="shared" si="3"/>
        <v>1</v>
      </c>
      <c r="O10" s="27">
        <f>'Form Responses 1'!H3/'Form Responses 1'!I3*(1-$C$3)</f>
        <v>0</v>
      </c>
      <c r="P10" s="28">
        <f>'Form Responses 1'!H3/'Form Responses 1'!I3*(1+$C$3)</f>
        <v>0</v>
      </c>
      <c r="Q10" s="29" t="b">
        <f>AND('Form Responses 1'!J3&gt;O10,'Form Responses 1'!J3&lt;P10)</f>
        <v>0</v>
      </c>
      <c r="R10" s="27">
        <f t="shared" si="4"/>
        <v>0</v>
      </c>
      <c r="S10" s="27">
        <f>'Form Responses 1'!J3*$E$3*(1-$C$3)</f>
        <v>0</v>
      </c>
      <c r="T10" s="28">
        <f>'Form Responses 1'!J3*$E$3*(1+$C$3)</f>
        <v>0</v>
      </c>
      <c r="U10" s="29" t="b">
        <f>AND('Form Responses 1'!K3&gt;S10,'Form Responses 1'!K3&lt;T10)</f>
        <v>0</v>
      </c>
      <c r="V10" s="27">
        <f t="shared" si="5"/>
        <v>0</v>
      </c>
      <c r="W10" s="27">
        <f>0.5*$E$3*'Form Responses 1'!J3*'Form Responses 1'!J3*(1-$C$3)</f>
        <v>0</v>
      </c>
      <c r="X10" s="28">
        <f>0.5*$E$3*'Form Responses 1'!J3*'Form Responses 1'!J3*(1+$C$3)</f>
        <v>0</v>
      </c>
      <c r="Y10" s="29" t="b">
        <f>AND('Form Responses 1'!L3&gt;W10,'Form Responses 1'!L3&lt;X10)</f>
        <v>0</v>
      </c>
      <c r="Z10" s="27">
        <f t="shared" si="6"/>
        <v>0</v>
      </c>
      <c r="AA10" s="27">
        <f>'Form Responses 1'!M3/'Form Responses 1'!N3*(1-$C$3)</f>
        <v>0.46263586956521741</v>
      </c>
      <c r="AB10" s="28">
        <f>'Form Responses 1'!M3/'Form Responses 1'!N3*(1+$C$3)</f>
        <v>0.77105978260869568</v>
      </c>
      <c r="AC10" s="29" t="b">
        <f>AND('Form Responses 1'!O3&gt;AA10,'Form Responses 1'!O3&lt;AB10)</f>
        <v>1</v>
      </c>
      <c r="AD10" s="27">
        <f t="shared" si="7"/>
        <v>1</v>
      </c>
      <c r="AE10" s="27">
        <f>'Form Responses 1'!O3*$E$4*(1-$C$3)</f>
        <v>0.11565937500000001</v>
      </c>
      <c r="AF10" s="28">
        <f>'Form Responses 1'!O3*$E$4*(1+$C$3)</f>
        <v>0.192765625</v>
      </c>
      <c r="AG10" s="29" t="b">
        <f>AND('Form Responses 1'!P3&gt;AE10,'Form Responses 1'!P3&lt;AF10)</f>
        <v>1</v>
      </c>
      <c r="AH10" s="27">
        <f t="shared" si="8"/>
        <v>1</v>
      </c>
      <c r="AI10" s="27">
        <f>0.5*$E$4*'Form Responses 1'!O3*'Form Responses 1'!O3*(1-$C$3)</f>
        <v>3.5672242734375005E-2</v>
      </c>
      <c r="AJ10" s="28">
        <f>0.5*$E$4*'Form Responses 1'!O3*'Form Responses 1'!O3*(1+$C$3)</f>
        <v>5.9453737890625004E-2</v>
      </c>
      <c r="AK10" s="29" t="b">
        <f>AND('Form Responses 1'!Q3&gt;AI10,'Form Responses 1'!Q3&lt;AJ10)</f>
        <v>1</v>
      </c>
      <c r="AL10" s="27">
        <f t="shared" si="9"/>
        <v>1</v>
      </c>
      <c r="AM10" s="27">
        <f>'Form Responses 1'!F3*(1-$C$3)</f>
        <v>0.1416375</v>
      </c>
      <c r="AN10" s="28">
        <f>'Form Responses 1'!F3*(1+$C$3)</f>
        <v>0.23606249999999998</v>
      </c>
      <c r="AO10" s="29" t="b">
        <f>AND('Form Responses 1'!R3&gt;AM10,'Form Responses 1'!R3&lt;AN10)</f>
        <v>1</v>
      </c>
      <c r="AP10" s="27">
        <f t="shared" si="10"/>
        <v>1</v>
      </c>
      <c r="AQ10" s="27">
        <f>'Form Responses 1'!G3*(1-$C$3)</f>
        <v>5.3497500000000003E-2</v>
      </c>
      <c r="AR10" s="28">
        <f>'Form Responses 1'!G3*(1+$C$3)</f>
        <v>8.9162500000000006E-2</v>
      </c>
      <c r="AS10" s="29" t="b">
        <f>AND('Form Responses 1'!S3&gt;AQ10,'Form Responses 1'!S3&lt;AR10)</f>
        <v>1</v>
      </c>
      <c r="AT10" s="27">
        <f t="shared" si="11"/>
        <v>1</v>
      </c>
      <c r="AU10" s="27">
        <f>('Form Responses 1'!K3+'Form Responses 1'!P3)*(1-$C$3)</f>
        <v>0.11565</v>
      </c>
      <c r="AV10" s="28">
        <f>('Form Responses 1'!K3+'Form Responses 1'!P3)*(1+$C$3)</f>
        <v>0.19275</v>
      </c>
      <c r="AW10" s="29" t="b">
        <f>AND('Form Responses 1'!T3&gt;AU10,'Form Responses 1'!T3&lt;AV10)</f>
        <v>1</v>
      </c>
      <c r="AX10" s="27">
        <f t="shared" si="12"/>
        <v>1</v>
      </c>
      <c r="AY10" s="27">
        <f>('Form Responses 1'!L3+'Form Responses 1'!Q3)*(1-$C$3)</f>
        <v>3.5672250000000003E-2</v>
      </c>
      <c r="AZ10" s="28">
        <f>('Form Responses 1'!L3+'Form Responses 1'!Q3)*(1+$C$3)</f>
        <v>5.945375E-2</v>
      </c>
      <c r="BA10" s="29" t="b">
        <f>AND('Form Responses 1'!U3&gt;AY10,'Form Responses 1'!U3&lt;AZ10)</f>
        <v>1</v>
      </c>
      <c r="BB10" s="27">
        <f t="shared" si="13"/>
        <v>1</v>
      </c>
      <c r="BC10" s="27">
        <f>('Form Responses 1'!R3-'Form Responses 1'!T3)/'Form Responses 1'!R3*100</f>
        <v>18.347895154884821</v>
      </c>
      <c r="BD10" s="27">
        <f>IF(AND(BC10&gt;=20,'Form Responses 1'!V3=$BC$1)=TRUE,1,0)</f>
        <v>0</v>
      </c>
      <c r="BE10" s="27">
        <f>IF(AND(BC10&gt;=0,BC10&lt;=20,'Form Responses 1'!V3=$BC$2)=TRUE,1,0)</f>
        <v>1</v>
      </c>
      <c r="BF10" s="27">
        <f t="shared" si="14"/>
        <v>0</v>
      </c>
      <c r="BG10" s="27">
        <f t="shared" si="15"/>
        <v>1</v>
      </c>
      <c r="BH10" s="27">
        <f>('Form Responses 1'!S3-'Form Responses 1'!U3)/'Form Responses 1'!S3*100</f>
        <v>33.319781298191508</v>
      </c>
      <c r="BI10" s="28">
        <f>IF(AND(BH10&gt;=20,'Form Responses 1'!W3=$BH$1)=TRUE,1,0)</f>
        <v>1</v>
      </c>
      <c r="BJ10" s="28">
        <f>IF(AND(BH10&gt;=0,BH10&lt;=20,'Form Responses 1'!W3=$BH$2)=TRUE,1,0)</f>
        <v>0</v>
      </c>
      <c r="BK10" s="28">
        <f t="shared" si="16"/>
        <v>0</v>
      </c>
      <c r="BL10" s="27">
        <f t="shared" si="17"/>
        <v>1</v>
      </c>
      <c r="BM10" s="7"/>
    </row>
    <row r="11" spans="1:65" ht="15.75" customHeight="1">
      <c r="A11" s="7" t="str">
        <f>'Form Responses 1'!B4</f>
        <v>Student 2</v>
      </c>
      <c r="B11" s="27">
        <f t="shared" si="0"/>
        <v>11</v>
      </c>
      <c r="C11" s="27">
        <f>'Form Responses 1'!C4/'Form Responses 1'!D4*(1-$C$3)</f>
        <v>0.56654676258992809</v>
      </c>
      <c r="D11" s="28">
        <f>'Form Responses 1'!C4/'Form Responses 1'!D4*(1+$C$3)</f>
        <v>0.94424460431654689</v>
      </c>
      <c r="E11" s="29" t="b">
        <f>AND('Form Responses 1'!E4&gt;C11,'Form Responses 1'!E4&lt;D11)</f>
        <v>1</v>
      </c>
      <c r="F11" s="27">
        <f t="shared" si="1"/>
        <v>1</v>
      </c>
      <c r="G11" s="27">
        <f>'Form Responses 1'!E4*$E$3*(1-$C$3)</f>
        <v>0.14163669065625001</v>
      </c>
      <c r="H11" s="28">
        <f>'Form Responses 1'!E4*$E$3*(1+$C$3)</f>
        <v>0.23606115109374998</v>
      </c>
      <c r="I11" s="29" t="b">
        <f>AND('Form Responses 1'!F4&gt;G11,'Form Responses 1'!F4&lt;H11)</f>
        <v>1</v>
      </c>
      <c r="J11" s="27">
        <f t="shared" si="2"/>
        <v>1</v>
      </c>
      <c r="K11" s="27">
        <f>0.5*$E$3*'Form Responses 1'!E4*'Form Responses 1'!E4*(1-$C$3)</f>
        <v>5.3495872373478012E-2</v>
      </c>
      <c r="L11" s="28">
        <f>0.5*$E$3*'Form Responses 1'!E4*'Form Responses 1'!E4*(1+$C$3)</f>
        <v>8.915978728913003E-2</v>
      </c>
      <c r="M11" s="29" t="b">
        <f>AND('Form Responses 1'!G4&gt;K11,'Form Responses 1'!G4&lt;L11)</f>
        <v>1</v>
      </c>
      <c r="N11" s="27">
        <f t="shared" si="3"/>
        <v>1</v>
      </c>
      <c r="O11" s="27">
        <f>'Form Responses 1'!H4/'Form Responses 1'!I4*(1-$C$3)</f>
        <v>0</v>
      </c>
      <c r="P11" s="28">
        <f>'Form Responses 1'!H4/'Form Responses 1'!I4*(1+$C$3)</f>
        <v>0</v>
      </c>
      <c r="Q11" s="29" t="b">
        <f>AND('Form Responses 1'!J4&gt;O11,'Form Responses 1'!J4&lt;P11)</f>
        <v>0</v>
      </c>
      <c r="R11" s="27">
        <f t="shared" si="4"/>
        <v>0</v>
      </c>
      <c r="S11" s="27">
        <f>'Form Responses 1'!J4*$E$3*(1-$C$3)</f>
        <v>0</v>
      </c>
      <c r="T11" s="28">
        <f>'Form Responses 1'!J4*$E$3*(1+$C$3)</f>
        <v>0</v>
      </c>
      <c r="U11" s="29" t="b">
        <f>AND('Form Responses 1'!K4&gt;S11,'Form Responses 1'!K4&lt;T11)</f>
        <v>0</v>
      </c>
      <c r="V11" s="27">
        <f t="shared" si="5"/>
        <v>0</v>
      </c>
      <c r="W11" s="27">
        <f>0.5*$E$3*'Form Responses 1'!J4*'Form Responses 1'!J4*(1-$C$3)</f>
        <v>0</v>
      </c>
      <c r="X11" s="28">
        <f>0.5*$E$3*'Form Responses 1'!J4*'Form Responses 1'!J4*(1+$C$3)</f>
        <v>0</v>
      </c>
      <c r="Y11" s="29" t="b">
        <f>AND('Form Responses 1'!L4&gt;W11,'Form Responses 1'!L4&lt;X11)</f>
        <v>0</v>
      </c>
      <c r="Z11" s="27">
        <f t="shared" si="6"/>
        <v>0</v>
      </c>
      <c r="AA11" s="27">
        <f>'Form Responses 1'!M4/'Form Responses 1'!N4*(1-$C$3)</f>
        <v>0.46263586956521741</v>
      </c>
      <c r="AB11" s="28">
        <f>'Form Responses 1'!M4/'Form Responses 1'!N4*(1+$C$3)</f>
        <v>0.77105978260869568</v>
      </c>
      <c r="AC11" s="29" t="b">
        <f>AND('Form Responses 1'!O4&gt;AA11,'Form Responses 1'!O4&lt;AB11)</f>
        <v>1</v>
      </c>
      <c r="AD11" s="27">
        <f t="shared" si="7"/>
        <v>1</v>
      </c>
      <c r="AE11" s="27">
        <f>'Form Responses 1'!O4*$E$4*(1-$C$3)</f>
        <v>0.11565896739375001</v>
      </c>
      <c r="AF11" s="28">
        <f>'Form Responses 1'!O4*$E$4*(1+$C$3)</f>
        <v>0.19276494565624999</v>
      </c>
      <c r="AG11" s="29" t="b">
        <f>AND('Form Responses 1'!P4&gt;AE11,'Form Responses 1'!P4&lt;AF11)</f>
        <v>1</v>
      </c>
      <c r="AH11" s="27">
        <f t="shared" si="8"/>
        <v>1</v>
      </c>
      <c r="AI11" s="27">
        <f>0.5*$E$4*'Form Responses 1'!O4*'Form Responses 1'!O4*(1-$C$3)</f>
        <v>3.5671991302902738E-2</v>
      </c>
      <c r="AJ11" s="28">
        <f>0.5*$E$4*'Form Responses 1'!O4*'Form Responses 1'!O4*(1+$C$3)</f>
        <v>5.9453318838171225E-2</v>
      </c>
      <c r="AK11" s="29" t="b">
        <f>AND('Form Responses 1'!Q4&gt;AI11,'Form Responses 1'!Q4&lt;AJ11)</f>
        <v>1</v>
      </c>
      <c r="AL11" s="27">
        <f t="shared" si="9"/>
        <v>1</v>
      </c>
      <c r="AM11" s="27">
        <f>'Form Responses 1'!F4*(1-$C$3)</f>
        <v>0.14163669067500001</v>
      </c>
      <c r="AN11" s="28">
        <f>'Form Responses 1'!F4*(1+$C$3)</f>
        <v>0.23606115112499998</v>
      </c>
      <c r="AO11" s="29" t="b">
        <f>AND('Form Responses 1'!R4&gt;AM11,'Form Responses 1'!R4&lt;AN11)</f>
        <v>1</v>
      </c>
      <c r="AP11" s="27">
        <f t="shared" si="10"/>
        <v>1</v>
      </c>
      <c r="AQ11" s="27">
        <f>'Form Responses 1'!G4*(1-$C$3)</f>
        <v>5.3495872350000001E-2</v>
      </c>
      <c r="AR11" s="28">
        <f>'Form Responses 1'!G4*(1+$C$3)</f>
        <v>8.9159787250000011E-2</v>
      </c>
      <c r="AS11" s="29" t="b">
        <f>AND('Form Responses 1'!S4&gt;AQ11,'Form Responses 1'!S4&lt;AR11)</f>
        <v>1</v>
      </c>
      <c r="AT11" s="27">
        <f t="shared" si="11"/>
        <v>1</v>
      </c>
      <c r="AU11" s="27">
        <f>('Form Responses 1'!K4+'Form Responses 1'!P4)*(1-$C$3)</f>
        <v>0.115658967375</v>
      </c>
      <c r="AV11" s="28">
        <f>('Form Responses 1'!K4+'Form Responses 1'!P4)*(1+$C$3)</f>
        <v>0.19276494562499999</v>
      </c>
      <c r="AW11" s="29" t="b">
        <f>AND('Form Responses 1'!T4&gt;AU11,'Form Responses 1'!T4&lt;AV11)</f>
        <v>1</v>
      </c>
      <c r="AX11" s="27">
        <f t="shared" si="12"/>
        <v>1</v>
      </c>
      <c r="AY11" s="27">
        <f>('Form Responses 1'!L4+'Form Responses 1'!Q4)*(1-$C$3)</f>
        <v>3.5671991324999999E-2</v>
      </c>
      <c r="AZ11" s="28">
        <f>('Form Responses 1'!L4+'Form Responses 1'!Q4)*(1+$C$3)</f>
        <v>5.9453318874999994E-2</v>
      </c>
      <c r="BA11" s="29" t="b">
        <f>AND('Form Responses 1'!U4&gt;AY11,'Form Responses 1'!U4&lt;AZ11)</f>
        <v>1</v>
      </c>
      <c r="BB11" s="27">
        <f t="shared" si="13"/>
        <v>1</v>
      </c>
      <c r="BC11" s="27">
        <f>('Form Responses 1'!R4-'Form Responses 1'!T4)/'Form Responses 1'!R4*100</f>
        <v>18.342599947047912</v>
      </c>
      <c r="BD11" s="27">
        <f>IF(AND(BC11&gt;=20,'Form Responses 1'!V4=$BC$1)=TRUE,1,0)</f>
        <v>0</v>
      </c>
      <c r="BE11" s="27">
        <f>IF(AND(BC11&gt;=0,BC11&lt;=20,'Form Responses 1'!V4=$BC$2)=TRUE,1,0)</f>
        <v>0</v>
      </c>
      <c r="BF11" s="27">
        <f t="shared" si="14"/>
        <v>0</v>
      </c>
      <c r="BG11" s="27">
        <f t="shared" si="15"/>
        <v>0</v>
      </c>
      <c r="BH11" s="27">
        <f>('Form Responses 1'!S4-'Form Responses 1'!U4)/'Form Responses 1'!S4*100</f>
        <v>33.319781298191508</v>
      </c>
      <c r="BI11" s="28">
        <f>IF(AND(BH11&gt;=20,'Form Responses 1'!W4=$BH$1)=TRUE,1,0)</f>
        <v>1</v>
      </c>
      <c r="BJ11" s="28">
        <f>IF(AND(BH11&gt;=0,BH11&lt;=20,'Form Responses 1'!W4=$BH$2)=TRUE,1,0)</f>
        <v>0</v>
      </c>
      <c r="BK11" s="28">
        <f t="shared" si="16"/>
        <v>0</v>
      </c>
      <c r="BL11" s="27">
        <f t="shared" si="17"/>
        <v>1</v>
      </c>
      <c r="BM11" s="7"/>
    </row>
    <row r="12" spans="1:65" ht="15.75" customHeight="1">
      <c r="A12" s="7" t="str">
        <f>'Form Responses 1'!B5</f>
        <v>Student 3</v>
      </c>
      <c r="B12" s="27">
        <f t="shared" si="0"/>
        <v>12</v>
      </c>
      <c r="C12" s="27">
        <f>'Form Responses 1'!C5/'Form Responses 1'!D5*(1-$C$3)</f>
        <v>0.56654676258992809</v>
      </c>
      <c r="D12" s="28">
        <f>'Form Responses 1'!C5/'Form Responses 1'!D5*(1+$C$3)</f>
        <v>0.94424460431654689</v>
      </c>
      <c r="E12" s="29" t="b">
        <f>AND('Form Responses 1'!E5&gt;C12,'Form Responses 1'!E5&lt;D12)</f>
        <v>1</v>
      </c>
      <c r="F12" s="27">
        <f t="shared" si="1"/>
        <v>1</v>
      </c>
      <c r="G12" s="27">
        <f>'Form Responses 1'!E5*$E$3*(1-$C$3)</f>
        <v>0.14163669065625001</v>
      </c>
      <c r="H12" s="28">
        <f>'Form Responses 1'!E5*$E$3*(1+$C$3)</f>
        <v>0.23606115109374998</v>
      </c>
      <c r="I12" s="29" t="b">
        <f>AND('Form Responses 1'!F5&gt;G12,'Form Responses 1'!F5&lt;H12)</f>
        <v>1</v>
      </c>
      <c r="J12" s="27">
        <f t="shared" si="2"/>
        <v>1</v>
      </c>
      <c r="K12" s="27">
        <f>0.5*$E$3*'Form Responses 1'!E5*'Form Responses 1'!E5*(1-$C$3)</f>
        <v>5.3495872373478012E-2</v>
      </c>
      <c r="L12" s="28">
        <f>0.5*$E$3*'Form Responses 1'!E5*'Form Responses 1'!E5*(1+$C$3)</f>
        <v>8.915978728913003E-2</v>
      </c>
      <c r="M12" s="29" t="b">
        <f>AND('Form Responses 1'!G5&gt;K12,'Form Responses 1'!G5&lt;L12)</f>
        <v>1</v>
      </c>
      <c r="N12" s="27">
        <f t="shared" si="3"/>
        <v>1</v>
      </c>
      <c r="O12" s="27">
        <f>'Form Responses 1'!H5/'Form Responses 1'!I5*(1-$C$3)</f>
        <v>0</v>
      </c>
      <c r="P12" s="28">
        <f>'Form Responses 1'!H5/'Form Responses 1'!I5*(1+$C$3)</f>
        <v>0</v>
      </c>
      <c r="Q12" s="29" t="b">
        <f>AND('Form Responses 1'!J5&gt;O12,'Form Responses 1'!J5&lt;P12)</f>
        <v>0</v>
      </c>
      <c r="R12" s="27">
        <f t="shared" si="4"/>
        <v>0</v>
      </c>
      <c r="S12" s="27">
        <f>'Form Responses 1'!J5*$E$3*(1-$C$3)</f>
        <v>0</v>
      </c>
      <c r="T12" s="28">
        <f>'Form Responses 1'!J5*$E$3*(1+$C$3)</f>
        <v>0</v>
      </c>
      <c r="U12" s="29" t="b">
        <f>AND('Form Responses 1'!K5&gt;S12,'Form Responses 1'!K5&lt;T12)</f>
        <v>0</v>
      </c>
      <c r="V12" s="27">
        <f t="shared" si="5"/>
        <v>0</v>
      </c>
      <c r="W12" s="27">
        <f>0.5*$E$3*'Form Responses 1'!J5*'Form Responses 1'!J5*(1-$C$3)</f>
        <v>0</v>
      </c>
      <c r="X12" s="28">
        <f>0.5*$E$3*'Form Responses 1'!J5*'Form Responses 1'!J5*(1+$C$3)</f>
        <v>0</v>
      </c>
      <c r="Y12" s="29" t="b">
        <f>AND('Form Responses 1'!L5&gt;W12,'Form Responses 1'!L5&lt;X12)</f>
        <v>0</v>
      </c>
      <c r="Z12" s="27">
        <f t="shared" si="6"/>
        <v>0</v>
      </c>
      <c r="AA12" s="27">
        <f>'Form Responses 1'!M5/'Form Responses 1'!N5*(1-$C$3)</f>
        <v>0.46263586956521741</v>
      </c>
      <c r="AB12" s="28">
        <f>'Form Responses 1'!M5/'Form Responses 1'!N5*(1+$C$3)</f>
        <v>0.77105978260869568</v>
      </c>
      <c r="AC12" s="29" t="b">
        <f>AND('Form Responses 1'!O5&gt;AA12,'Form Responses 1'!O5&lt;AB12)</f>
        <v>1</v>
      </c>
      <c r="AD12" s="27">
        <f t="shared" si="7"/>
        <v>1</v>
      </c>
      <c r="AE12" s="27">
        <f>'Form Responses 1'!O5*$E$4*(1-$C$3)</f>
        <v>0.11565896739375001</v>
      </c>
      <c r="AF12" s="28">
        <f>'Form Responses 1'!O5*$E$4*(1+$C$3)</f>
        <v>0.19276494565624999</v>
      </c>
      <c r="AG12" s="29" t="b">
        <f>AND('Form Responses 1'!P5&gt;AE12,'Form Responses 1'!P5&lt;AF12)</f>
        <v>1</v>
      </c>
      <c r="AH12" s="27">
        <f t="shared" si="8"/>
        <v>1</v>
      </c>
      <c r="AI12" s="27">
        <f>0.5*$E$4*'Form Responses 1'!O5*'Form Responses 1'!O5*(1-$C$3)</f>
        <v>3.5671991302902738E-2</v>
      </c>
      <c r="AJ12" s="28">
        <f>0.5*$E$4*'Form Responses 1'!O5*'Form Responses 1'!O5*(1+$C$3)</f>
        <v>5.9453318838171225E-2</v>
      </c>
      <c r="AK12" s="29" t="b">
        <f>AND('Form Responses 1'!Q5&gt;AI12,'Form Responses 1'!Q5&lt;AJ12)</f>
        <v>1</v>
      </c>
      <c r="AL12" s="27">
        <f t="shared" si="9"/>
        <v>1</v>
      </c>
      <c r="AM12" s="27">
        <f>'Form Responses 1'!F5*(1-$C$3)</f>
        <v>0.14163669067500001</v>
      </c>
      <c r="AN12" s="28">
        <f>'Form Responses 1'!F5*(1+$C$3)</f>
        <v>0.23606115112499998</v>
      </c>
      <c r="AO12" s="29" t="b">
        <f>AND('Form Responses 1'!R5&gt;AM12,'Form Responses 1'!R5&lt;AN12)</f>
        <v>1</v>
      </c>
      <c r="AP12" s="27">
        <f t="shared" si="10"/>
        <v>1</v>
      </c>
      <c r="AQ12" s="27">
        <f>'Form Responses 1'!G5*(1-$C$3)</f>
        <v>5.3495872350000001E-2</v>
      </c>
      <c r="AR12" s="28">
        <f>'Form Responses 1'!G5*(1+$C$3)</f>
        <v>8.9159787250000011E-2</v>
      </c>
      <c r="AS12" s="29" t="b">
        <f>AND('Form Responses 1'!S5&gt;AQ12,'Form Responses 1'!S5&lt;AR12)</f>
        <v>1</v>
      </c>
      <c r="AT12" s="27">
        <f t="shared" si="11"/>
        <v>1</v>
      </c>
      <c r="AU12" s="27">
        <f>('Form Responses 1'!K5+'Form Responses 1'!P5)*(1-$C$3)</f>
        <v>0.115658967375</v>
      </c>
      <c r="AV12" s="28">
        <f>('Form Responses 1'!K5+'Form Responses 1'!P5)*(1+$C$3)</f>
        <v>0.19276494562499999</v>
      </c>
      <c r="AW12" s="29" t="b">
        <f>AND('Form Responses 1'!T5&gt;AU12,'Form Responses 1'!T5&lt;AV12)</f>
        <v>1</v>
      </c>
      <c r="AX12" s="27">
        <f t="shared" si="12"/>
        <v>1</v>
      </c>
      <c r="AY12" s="27">
        <f>('Form Responses 1'!L5+'Form Responses 1'!Q5)*(1-$C$3)</f>
        <v>3.5672250000000003E-2</v>
      </c>
      <c r="AZ12" s="28">
        <f>('Form Responses 1'!L5+'Form Responses 1'!Q5)*(1+$C$3)</f>
        <v>5.945375E-2</v>
      </c>
      <c r="BA12" s="29" t="b">
        <f>AND('Form Responses 1'!U5&gt;AY12,'Form Responses 1'!U5&lt;AZ12)</f>
        <v>1</v>
      </c>
      <c r="BB12" s="27">
        <f t="shared" si="13"/>
        <v>1</v>
      </c>
      <c r="BC12" s="27">
        <f>('Form Responses 1'!R5-'Form Responses 1'!T5)/'Form Responses 1'!R5*100</f>
        <v>18.342599947047912</v>
      </c>
      <c r="BD12" s="27">
        <f>IF(AND(BC12&gt;=20,'Form Responses 1'!V5=$BC$1)=TRUE,1,0)</f>
        <v>0</v>
      </c>
      <c r="BE12" s="27">
        <f>IF(AND(BC12&gt;=0,BC12&lt;=20,'Form Responses 1'!V5=$BC$2)=TRUE,1,0)</f>
        <v>1</v>
      </c>
      <c r="BF12" s="27">
        <f t="shared" si="14"/>
        <v>0</v>
      </c>
      <c r="BG12" s="27">
        <f t="shared" si="15"/>
        <v>1</v>
      </c>
      <c r="BH12" s="27">
        <f>('Form Responses 1'!S5-'Form Responses 1'!U5)/'Form Responses 1'!S5*100</f>
        <v>33.319781298191508</v>
      </c>
      <c r="BI12" s="28">
        <f>IF(AND(BH12&gt;=20,'Form Responses 1'!W5=$BH$1)=TRUE,1,0)</f>
        <v>1</v>
      </c>
      <c r="BJ12" s="28">
        <f>IF(AND(BH12&gt;=0,BH12&lt;=20,'Form Responses 1'!W5=$BH$2)=TRUE,1,0)</f>
        <v>0</v>
      </c>
      <c r="BK12" s="28">
        <f t="shared" si="16"/>
        <v>0</v>
      </c>
      <c r="BL12" s="27">
        <f t="shared" si="17"/>
        <v>1</v>
      </c>
      <c r="BM12" s="7"/>
    </row>
    <row r="13" spans="1:65" ht="15.75" customHeight="1">
      <c r="A13" s="7" t="str">
        <f>'Form Responses 1'!B6</f>
        <v>Student 4</v>
      </c>
      <c r="B13" s="27">
        <f t="shared" si="0"/>
        <v>11</v>
      </c>
      <c r="C13" s="27">
        <f>'Form Responses 1'!C6/'Form Responses 1'!D6*(1-$C$3)</f>
        <v>0.56654676258992809</v>
      </c>
      <c r="D13" s="28">
        <f>'Form Responses 1'!C6/'Form Responses 1'!D6*(1+$C$3)</f>
        <v>0.94424460431654689</v>
      </c>
      <c r="E13" s="29" t="b">
        <f>AND('Form Responses 1'!E6&gt;C13,'Form Responses 1'!E6&lt;D13)</f>
        <v>1</v>
      </c>
      <c r="F13" s="27">
        <f t="shared" si="1"/>
        <v>1</v>
      </c>
      <c r="G13" s="27">
        <f>'Form Responses 1'!E6*$E$3*(1-$C$3)</f>
        <v>0.1416375</v>
      </c>
      <c r="H13" s="28">
        <f>'Form Responses 1'!E6*$E$3*(1+$C$3)</f>
        <v>0.23606249999999998</v>
      </c>
      <c r="I13" s="29" t="b">
        <f>AND('Form Responses 1'!F6&gt;G13,'Form Responses 1'!F6&lt;H13)</f>
        <v>1</v>
      </c>
      <c r="J13" s="27">
        <f t="shared" si="2"/>
        <v>1</v>
      </c>
      <c r="K13" s="27">
        <f>0.5*$E$3*'Form Responses 1'!E6*'Form Responses 1'!E6*(1-$C$3)</f>
        <v>5.3496483749999997E-2</v>
      </c>
      <c r="L13" s="28">
        <f>0.5*$E$3*'Form Responses 1'!E6*'Form Responses 1'!E6*(1+$C$3)</f>
        <v>8.9160806250000002E-2</v>
      </c>
      <c r="M13" s="29" t="b">
        <f>AND('Form Responses 1'!G6&gt;K13,'Form Responses 1'!G6&lt;L13)</f>
        <v>1</v>
      </c>
      <c r="N13" s="27">
        <f t="shared" si="3"/>
        <v>1</v>
      </c>
      <c r="O13" s="27">
        <f>'Form Responses 1'!H6/'Form Responses 1'!I6*(1-$C$3)</f>
        <v>0</v>
      </c>
      <c r="P13" s="28">
        <f>'Form Responses 1'!H6/'Form Responses 1'!I6*(1+$C$3)</f>
        <v>0</v>
      </c>
      <c r="Q13" s="29" t="b">
        <f>AND('Form Responses 1'!J6&gt;O13,'Form Responses 1'!J6&lt;P13)</f>
        <v>0</v>
      </c>
      <c r="R13" s="27">
        <f t="shared" si="4"/>
        <v>0</v>
      </c>
      <c r="S13" s="27">
        <f>'Form Responses 1'!J6*$E$3*(1-$C$3)</f>
        <v>0</v>
      </c>
      <c r="T13" s="28">
        <f>'Form Responses 1'!J6*$E$3*(1+$C$3)</f>
        <v>0</v>
      </c>
      <c r="U13" s="29" t="b">
        <f>AND('Form Responses 1'!K6&gt;S13,'Form Responses 1'!K6&lt;T13)</f>
        <v>0</v>
      </c>
      <c r="V13" s="27">
        <f t="shared" si="5"/>
        <v>0</v>
      </c>
      <c r="W13" s="27">
        <f>0.5*$E$3*'Form Responses 1'!J6*'Form Responses 1'!J6*(1-$C$3)</f>
        <v>0</v>
      </c>
      <c r="X13" s="28">
        <f>0.5*$E$3*'Form Responses 1'!J6*'Form Responses 1'!J6*(1+$C$3)</f>
        <v>0</v>
      </c>
      <c r="Y13" s="29" t="b">
        <f>AND('Form Responses 1'!L6&gt;W13,'Form Responses 1'!L6&lt;X13)</f>
        <v>0</v>
      </c>
      <c r="Z13" s="27">
        <f t="shared" si="6"/>
        <v>0</v>
      </c>
      <c r="AA13" s="27">
        <f>'Form Responses 1'!M6/'Form Responses 1'!N6*(1-$C$3)</f>
        <v>0.46263586956521741</v>
      </c>
      <c r="AB13" s="28">
        <f>'Form Responses 1'!M6/'Form Responses 1'!N6*(1+$C$3)</f>
        <v>0.77105978260869568</v>
      </c>
      <c r="AC13" s="29" t="b">
        <f>AND('Form Responses 1'!O6&gt;AA13,'Form Responses 1'!O6&lt;AB13)</f>
        <v>1</v>
      </c>
      <c r="AD13" s="27">
        <f t="shared" si="7"/>
        <v>1</v>
      </c>
      <c r="AE13" s="27">
        <f>'Form Responses 1'!O6*$E$4*(1-$C$3)</f>
        <v>0.11565937500000001</v>
      </c>
      <c r="AF13" s="28">
        <f>'Form Responses 1'!O6*$E$4*(1+$C$3)</f>
        <v>0.192765625</v>
      </c>
      <c r="AG13" s="29" t="b">
        <f>AND('Form Responses 1'!P6&gt;AE13,'Form Responses 1'!P6&lt;AF13)</f>
        <v>1</v>
      </c>
      <c r="AH13" s="27">
        <f t="shared" si="8"/>
        <v>1</v>
      </c>
      <c r="AI13" s="27">
        <f>0.5*$E$4*'Form Responses 1'!O6*'Form Responses 1'!O6*(1-$C$3)</f>
        <v>3.5672242734375005E-2</v>
      </c>
      <c r="AJ13" s="28">
        <f>0.5*$E$4*'Form Responses 1'!O6*'Form Responses 1'!O6*(1+$C$3)</f>
        <v>5.9453737890625004E-2</v>
      </c>
      <c r="AK13" s="29" t="b">
        <f>AND('Form Responses 1'!Q6&gt;AI13,'Form Responses 1'!Q6&lt;AJ13)</f>
        <v>1</v>
      </c>
      <c r="AL13" s="27">
        <f t="shared" si="9"/>
        <v>1</v>
      </c>
      <c r="AM13" s="27">
        <f>'Form Responses 1'!F6*(1-$C$3)</f>
        <v>0.1416375</v>
      </c>
      <c r="AN13" s="28">
        <f>'Form Responses 1'!F6*(1+$C$3)</f>
        <v>0.23606249999999998</v>
      </c>
      <c r="AO13" s="29" t="b">
        <f>AND('Form Responses 1'!R6&gt;AM13,'Form Responses 1'!R6&lt;AN13)</f>
        <v>1</v>
      </c>
      <c r="AP13" s="27">
        <f t="shared" si="10"/>
        <v>1</v>
      </c>
      <c r="AQ13" s="27">
        <f>'Form Responses 1'!G6*(1-$C$3)</f>
        <v>5.3497500000000003E-2</v>
      </c>
      <c r="AR13" s="28">
        <f>'Form Responses 1'!G6*(1+$C$3)</f>
        <v>8.9162500000000006E-2</v>
      </c>
      <c r="AS13" s="29" t="b">
        <f>AND('Form Responses 1'!S6&gt;AQ13,'Form Responses 1'!S6&lt;AR13)</f>
        <v>1</v>
      </c>
      <c r="AT13" s="27">
        <f t="shared" si="11"/>
        <v>1</v>
      </c>
      <c r="AU13" s="27">
        <f>('Form Responses 1'!K6+'Form Responses 1'!P6)*(1-$C$3)</f>
        <v>0.11565824999999999</v>
      </c>
      <c r="AV13" s="28">
        <f>('Form Responses 1'!K6+'Form Responses 1'!P6)*(1+$C$3)</f>
        <v>0.19276374999999998</v>
      </c>
      <c r="AW13" s="29" t="b">
        <f>AND('Form Responses 1'!T6&gt;AU13,'Form Responses 1'!T6&lt;AV13)</f>
        <v>1</v>
      </c>
      <c r="AX13" s="27">
        <f t="shared" si="12"/>
        <v>1</v>
      </c>
      <c r="AY13" s="27">
        <f>('Form Responses 1'!L6+'Form Responses 1'!Q6)*(1-$C$3)</f>
        <v>3.5672250000000003E-2</v>
      </c>
      <c r="AZ13" s="28">
        <f>('Form Responses 1'!L6+'Form Responses 1'!Q6)*(1+$C$3)</f>
        <v>5.945375E-2</v>
      </c>
      <c r="BA13" s="29" t="b">
        <f>AND('Form Responses 1'!U6&gt;AY13,'Form Responses 1'!U6&lt;AZ13)</f>
        <v>1</v>
      </c>
      <c r="BB13" s="27">
        <f t="shared" si="13"/>
        <v>1</v>
      </c>
      <c r="BC13" s="27">
        <f>('Form Responses 1'!R6-'Form Responses 1'!T6)/'Form Responses 1'!R6*100</f>
        <v>18.342070426264236</v>
      </c>
      <c r="BD13" s="27">
        <f>IF(AND(BC13&gt;=20,'Form Responses 1'!V6=$BC$1)=TRUE,1,0)</f>
        <v>0</v>
      </c>
      <c r="BE13" s="27">
        <f>IF(AND(BC13&gt;=0,BC13&lt;=20,'Form Responses 1'!V6=$BC$2)=TRUE,1,0)</f>
        <v>1</v>
      </c>
      <c r="BF13" s="27">
        <f t="shared" si="14"/>
        <v>0</v>
      </c>
      <c r="BG13" s="27">
        <f t="shared" si="15"/>
        <v>1</v>
      </c>
      <c r="BH13" s="27">
        <f>('Form Responses 1'!S6-'Form Responses 1'!U6)/'Form Responses 1'!S6*100</f>
        <v>33.319781298191508</v>
      </c>
      <c r="BI13" s="28">
        <f>IF(AND(BH13&gt;=20,'Form Responses 1'!W6=$BH$1)=TRUE,1,0)</f>
        <v>0</v>
      </c>
      <c r="BJ13" s="28">
        <f>IF(AND(BH13&gt;=0,BH13&lt;=20,'Form Responses 1'!W6=$BH$2)=TRUE,1,0)</f>
        <v>0</v>
      </c>
      <c r="BK13" s="28">
        <f t="shared" si="16"/>
        <v>0</v>
      </c>
      <c r="BL13" s="27">
        <f t="shared" si="17"/>
        <v>0</v>
      </c>
      <c r="BM13" s="7"/>
    </row>
    <row r="14" spans="1:65" ht="15.75" customHeight="1">
      <c r="A14" s="7" t="str">
        <f>'Form Responses 1'!B7</f>
        <v>Student 5</v>
      </c>
      <c r="B14" s="27">
        <f t="shared" si="0"/>
        <v>9</v>
      </c>
      <c r="C14" s="27">
        <f>'Form Responses 1'!C7/'Form Responses 1'!D7*(1-$C$3)</f>
        <v>0.56654676258992809</v>
      </c>
      <c r="D14" s="28">
        <f>'Form Responses 1'!C7/'Form Responses 1'!D7*(1+$C$3)</f>
        <v>0.94424460431654689</v>
      </c>
      <c r="E14" s="29" t="b">
        <f>AND('Form Responses 1'!E7&gt;C14,'Form Responses 1'!E7&lt;D14)</f>
        <v>1</v>
      </c>
      <c r="F14" s="27">
        <f t="shared" si="1"/>
        <v>1</v>
      </c>
      <c r="G14" s="27">
        <f>'Form Responses 1'!E7*$E$3*(1-$C$3)</f>
        <v>0.14156250000000001</v>
      </c>
      <c r="H14" s="28">
        <f>'Form Responses 1'!E7*$E$3*(1+$C$3)</f>
        <v>0.23593749999999999</v>
      </c>
      <c r="I14" s="29" t="b">
        <f>AND('Form Responses 1'!F7&gt;G14,'Form Responses 1'!F7&lt;H14)</f>
        <v>1</v>
      </c>
      <c r="J14" s="27">
        <f t="shared" si="2"/>
        <v>1</v>
      </c>
      <c r="K14" s="27">
        <f>0.5*$E$3*'Form Responses 1'!E7*'Form Responses 1'!E7*(1-$C$3)</f>
        <v>5.343984375E-2</v>
      </c>
      <c r="L14" s="28">
        <f>0.5*$E$3*'Form Responses 1'!E7*'Form Responses 1'!E7*(1+$C$3)</f>
        <v>8.9066406250000008E-2</v>
      </c>
      <c r="M14" s="29" t="b">
        <f>AND('Form Responses 1'!G7&gt;K14,'Form Responses 1'!G7&lt;L14)</f>
        <v>0</v>
      </c>
      <c r="N14" s="27">
        <f t="shared" si="3"/>
        <v>0</v>
      </c>
      <c r="O14" s="27">
        <f>'Form Responses 1'!H7/'Form Responses 1'!I7*(1-$C$3)</f>
        <v>0</v>
      </c>
      <c r="P14" s="28">
        <f>'Form Responses 1'!H7/'Form Responses 1'!I7*(1+$C$3)</f>
        <v>0</v>
      </c>
      <c r="Q14" s="29" t="b">
        <f>AND('Form Responses 1'!J7&gt;O14,'Form Responses 1'!J7&lt;P14)</f>
        <v>0</v>
      </c>
      <c r="R14" s="27">
        <f t="shared" si="4"/>
        <v>0</v>
      </c>
      <c r="S14" s="27">
        <f>'Form Responses 1'!J7*$E$3*(1-$C$3)</f>
        <v>0</v>
      </c>
      <c r="T14" s="28">
        <f>'Form Responses 1'!J7*$E$3*(1+$C$3)</f>
        <v>0</v>
      </c>
      <c r="U14" s="29" t="b">
        <f>AND('Form Responses 1'!K7&gt;S14,'Form Responses 1'!K7&lt;T14)</f>
        <v>0</v>
      </c>
      <c r="V14" s="27">
        <f t="shared" si="5"/>
        <v>0</v>
      </c>
      <c r="W14" s="27">
        <f>0.5*$E$3*'Form Responses 1'!J7*'Form Responses 1'!J7*(1-$C$3)</f>
        <v>0</v>
      </c>
      <c r="X14" s="28">
        <f>0.5*$E$3*'Form Responses 1'!J7*'Form Responses 1'!J7*(1+$C$3)</f>
        <v>0</v>
      </c>
      <c r="Y14" s="29" t="b">
        <f>AND('Form Responses 1'!L7&gt;W14,'Form Responses 1'!L7&lt;X14)</f>
        <v>0</v>
      </c>
      <c r="Z14" s="27">
        <f t="shared" si="6"/>
        <v>0</v>
      </c>
      <c r="AA14" s="27">
        <f>'Form Responses 1'!M7/'Form Responses 1'!N7*(1-$C$3)</f>
        <v>0.46263586956521741</v>
      </c>
      <c r="AB14" s="28">
        <f>'Form Responses 1'!M7/'Form Responses 1'!N7*(1+$C$3)</f>
        <v>0.77105978260869568</v>
      </c>
      <c r="AC14" s="29" t="b">
        <f>AND('Form Responses 1'!O7&gt;AA14,'Form Responses 1'!O7&lt;AB14)</f>
        <v>1</v>
      </c>
      <c r="AD14" s="27">
        <f t="shared" si="7"/>
        <v>1</v>
      </c>
      <c r="AE14" s="27">
        <f>'Form Responses 1'!O7*$E$4*(1-$C$3)</f>
        <v>0.1156875</v>
      </c>
      <c r="AF14" s="28">
        <f>'Form Responses 1'!O7*$E$4*(1+$C$3)</f>
        <v>0.1928125</v>
      </c>
      <c r="AG14" s="29" t="b">
        <f>AND('Form Responses 1'!P7&gt;AE14,'Form Responses 1'!P7&lt;AF14)</f>
        <v>1</v>
      </c>
      <c r="AH14" s="27">
        <f t="shared" si="8"/>
        <v>1</v>
      </c>
      <c r="AI14" s="27">
        <f>0.5*$E$4*'Form Responses 1'!O7*'Form Responses 1'!O7*(1-$C$3)</f>
        <v>3.5689593749999998E-2</v>
      </c>
      <c r="AJ14" s="28">
        <f>0.5*$E$4*'Form Responses 1'!O7*'Form Responses 1'!O7*(1+$C$3)</f>
        <v>5.9482656250000002E-2</v>
      </c>
      <c r="AK14" s="29" t="b">
        <f>AND('Form Responses 1'!Q7&gt;AI14,'Form Responses 1'!Q7&lt;AJ14)</f>
        <v>1</v>
      </c>
      <c r="AL14" s="27">
        <f t="shared" si="9"/>
        <v>1</v>
      </c>
      <c r="AM14" s="27">
        <f>'Form Responses 1'!F7*(1-$C$3)</f>
        <v>0.14550000000000002</v>
      </c>
      <c r="AN14" s="28">
        <f>'Form Responses 1'!F7*(1+$C$3)</f>
        <v>0.24249999999999999</v>
      </c>
      <c r="AO14" s="29" t="b">
        <f>AND('Form Responses 1'!R7&gt;AM14,'Form Responses 1'!R7&lt;AN14)</f>
        <v>1</v>
      </c>
      <c r="AP14" s="27">
        <f t="shared" si="10"/>
        <v>1</v>
      </c>
      <c r="AQ14" s="27">
        <f>'Form Responses 1'!G7*(1-$C$3)</f>
        <v>0.53474999999999995</v>
      </c>
      <c r="AR14" s="28">
        <f>'Form Responses 1'!G7*(1+$C$3)</f>
        <v>0.89124999999999999</v>
      </c>
      <c r="AS14" s="29" t="b">
        <f>AND('Form Responses 1'!S7&gt;AQ14,'Form Responses 1'!S7&lt;AR14)</f>
        <v>1</v>
      </c>
      <c r="AT14" s="27">
        <f t="shared" si="11"/>
        <v>1</v>
      </c>
      <c r="AU14" s="27">
        <f>('Form Responses 1'!K7+'Form Responses 1'!P7)*(1-$C$3)</f>
        <v>0.11549999999999999</v>
      </c>
      <c r="AV14" s="28">
        <f>('Form Responses 1'!K7+'Form Responses 1'!P7)*(1+$C$3)</f>
        <v>0.1925</v>
      </c>
      <c r="AW14" s="29" t="b">
        <f>AND('Form Responses 1'!T7&gt;AU14,'Form Responses 1'!T7&lt;AV14)</f>
        <v>1</v>
      </c>
      <c r="AX14" s="27">
        <f t="shared" si="12"/>
        <v>1</v>
      </c>
      <c r="AY14" s="27">
        <f>('Form Responses 1'!L7+'Form Responses 1'!Q7)*(1-$C$3)</f>
        <v>3.6000000000000004E-2</v>
      </c>
      <c r="AZ14" s="28">
        <f>('Form Responses 1'!L7+'Form Responses 1'!Q7)*(1+$C$3)</f>
        <v>0.06</v>
      </c>
      <c r="BA14" s="29" t="b">
        <f>AND('Form Responses 1'!U7&gt;AY14,'Form Responses 1'!U7&lt;AZ14)</f>
        <v>1</v>
      </c>
      <c r="BB14" s="27">
        <f t="shared" si="13"/>
        <v>1</v>
      </c>
      <c r="BC14" s="27">
        <f>('Form Responses 1'!R7-'Form Responses 1'!T7)/'Form Responses 1'!R7*100</f>
        <v>20.618556701030933</v>
      </c>
      <c r="BD14" s="27">
        <f>IF(AND(BC14&gt;=20,'Form Responses 1'!V7=$BC$1)=TRUE,1,0)</f>
        <v>0</v>
      </c>
      <c r="BE14" s="27">
        <f>IF(AND(BC14&gt;=0,BC14&lt;=20,'Form Responses 1'!V7=$BC$2)=TRUE,1,0)</f>
        <v>0</v>
      </c>
      <c r="BF14" s="27">
        <f t="shared" si="14"/>
        <v>0</v>
      </c>
      <c r="BG14" s="27">
        <f t="shared" si="15"/>
        <v>0</v>
      </c>
      <c r="BH14" s="27">
        <f>('Form Responses 1'!S7-'Form Responses 1'!U7)/'Form Responses 1'!S7*100</f>
        <v>93.267882187938284</v>
      </c>
      <c r="BI14" s="28">
        <f>IF(AND(BH14&gt;=20,'Form Responses 1'!W7=$BH$1)=TRUE,1,0)</f>
        <v>0</v>
      </c>
      <c r="BJ14" s="28">
        <f>IF(AND(BH14&gt;=0,BH14&lt;=20,'Form Responses 1'!W7=$BH$2)=TRUE,1,0)</f>
        <v>0</v>
      </c>
      <c r="BK14" s="28">
        <f t="shared" si="16"/>
        <v>0</v>
      </c>
      <c r="BL14" s="27">
        <f t="shared" si="17"/>
        <v>0</v>
      </c>
      <c r="BM14" s="7"/>
    </row>
    <row r="15" spans="1:65" ht="15.75" customHeight="1">
      <c r="A15" s="7" t="str">
        <f>'Form Responses 1'!B8</f>
        <v>Student 6</v>
      </c>
      <c r="B15" s="27">
        <f t="shared" si="0"/>
        <v>11</v>
      </c>
      <c r="C15" s="27">
        <f>'Form Responses 1'!C8/'Form Responses 1'!D8*(1-$C$3)</f>
        <v>0.56654676258992809</v>
      </c>
      <c r="D15" s="28">
        <f>'Form Responses 1'!C8/'Form Responses 1'!D8*(1+$C$3)</f>
        <v>0.94424460431654689</v>
      </c>
      <c r="E15" s="29" t="b">
        <f>AND('Form Responses 1'!E8&gt;C15,'Form Responses 1'!E8&lt;D15)</f>
        <v>1</v>
      </c>
      <c r="F15" s="27">
        <f t="shared" si="1"/>
        <v>1</v>
      </c>
      <c r="G15" s="27">
        <f>'Form Responses 1'!E8*$E$3*(1-$C$3)</f>
        <v>0.1416375</v>
      </c>
      <c r="H15" s="28">
        <f>'Form Responses 1'!E8*$E$3*(1+$C$3)</f>
        <v>0.23606249999999998</v>
      </c>
      <c r="I15" s="29" t="b">
        <f>AND('Form Responses 1'!F8&gt;G15,'Form Responses 1'!F8&lt;H15)</f>
        <v>1</v>
      </c>
      <c r="J15" s="27">
        <f t="shared" si="2"/>
        <v>1</v>
      </c>
      <c r="K15" s="27">
        <f>0.5*$E$3*'Form Responses 1'!E8*'Form Responses 1'!E8*(1-$C$3)</f>
        <v>5.3496483749999997E-2</v>
      </c>
      <c r="L15" s="28">
        <f>0.5*$E$3*'Form Responses 1'!E8*'Form Responses 1'!E8*(1+$C$3)</f>
        <v>8.9160806250000002E-2</v>
      </c>
      <c r="M15" s="29" t="b">
        <f>AND('Form Responses 1'!G8&gt;K15,'Form Responses 1'!G8&lt;L15)</f>
        <v>1</v>
      </c>
      <c r="N15" s="27">
        <f t="shared" si="3"/>
        <v>1</v>
      </c>
      <c r="O15" s="27">
        <f>'Form Responses 1'!H8/'Form Responses 1'!I8*(1-$C$3)</f>
        <v>0</v>
      </c>
      <c r="P15" s="28">
        <f>'Form Responses 1'!H8/'Form Responses 1'!I8*(1+$C$3)</f>
        <v>0</v>
      </c>
      <c r="Q15" s="29" t="b">
        <f>AND('Form Responses 1'!J8&gt;O15,'Form Responses 1'!J8&lt;P15)</f>
        <v>0</v>
      </c>
      <c r="R15" s="27">
        <f t="shared" si="4"/>
        <v>0</v>
      </c>
      <c r="S15" s="27">
        <f>'Form Responses 1'!J8*$E$3*(1-$C$3)</f>
        <v>0</v>
      </c>
      <c r="T15" s="28">
        <f>'Form Responses 1'!J8*$E$3*(1+$C$3)</f>
        <v>0</v>
      </c>
      <c r="U15" s="29" t="b">
        <f>AND('Form Responses 1'!K8&gt;S15,'Form Responses 1'!K8&lt;T15)</f>
        <v>0</v>
      </c>
      <c r="V15" s="27">
        <f t="shared" si="5"/>
        <v>0</v>
      </c>
      <c r="W15" s="27">
        <f>0.5*$E$3*'Form Responses 1'!J8*'Form Responses 1'!J8*(1-$C$3)</f>
        <v>0</v>
      </c>
      <c r="X15" s="28">
        <f>0.5*$E$3*'Form Responses 1'!J8*'Form Responses 1'!J8*(1+$C$3)</f>
        <v>0</v>
      </c>
      <c r="Y15" s="29" t="b">
        <f>AND('Form Responses 1'!L8&gt;W15,'Form Responses 1'!L8&lt;X15)</f>
        <v>0</v>
      </c>
      <c r="Z15" s="27">
        <f t="shared" si="6"/>
        <v>0</v>
      </c>
      <c r="AA15" s="27">
        <f>'Form Responses 1'!M8/'Form Responses 1'!N8*(1-$C$3)</f>
        <v>0.46263586956521741</v>
      </c>
      <c r="AB15" s="28">
        <f>'Form Responses 1'!M8/'Form Responses 1'!N8*(1+$C$3)</f>
        <v>0.77105978260869568</v>
      </c>
      <c r="AC15" s="29" t="b">
        <f>AND('Form Responses 1'!O8&gt;AA15,'Form Responses 1'!O8&lt;AB15)</f>
        <v>1</v>
      </c>
      <c r="AD15" s="27">
        <f t="shared" si="7"/>
        <v>1</v>
      </c>
      <c r="AE15" s="27">
        <f>'Form Responses 1'!O8*$E$4*(1-$C$3)</f>
        <v>0.11565937500000001</v>
      </c>
      <c r="AF15" s="28">
        <f>'Form Responses 1'!O8*$E$4*(1+$C$3)</f>
        <v>0.192765625</v>
      </c>
      <c r="AG15" s="29" t="b">
        <f>AND('Form Responses 1'!P8&gt;AE15,'Form Responses 1'!P8&lt;AF15)</f>
        <v>1</v>
      </c>
      <c r="AH15" s="27">
        <f t="shared" si="8"/>
        <v>1</v>
      </c>
      <c r="AI15" s="27">
        <f>0.5*$E$4*'Form Responses 1'!O8*'Form Responses 1'!O8*(1-$C$3)</f>
        <v>3.5672242734375005E-2</v>
      </c>
      <c r="AJ15" s="28">
        <f>0.5*$E$4*'Form Responses 1'!O8*'Form Responses 1'!O8*(1+$C$3)</f>
        <v>5.9453737890625004E-2</v>
      </c>
      <c r="AK15" s="29" t="b">
        <f>AND('Form Responses 1'!Q8&gt;AI15,'Form Responses 1'!Q8&lt;AJ15)</f>
        <v>1</v>
      </c>
      <c r="AL15" s="27">
        <f t="shared" si="9"/>
        <v>1</v>
      </c>
      <c r="AM15" s="27">
        <f>'Form Responses 1'!F8*(1-$C$3)</f>
        <v>0.1416375</v>
      </c>
      <c r="AN15" s="28">
        <f>'Form Responses 1'!F8*(1+$C$3)</f>
        <v>0.23606249999999998</v>
      </c>
      <c r="AO15" s="29" t="b">
        <f>AND('Form Responses 1'!R8&gt;AM15,'Form Responses 1'!R8&lt;AN15)</f>
        <v>1</v>
      </c>
      <c r="AP15" s="27">
        <f t="shared" si="10"/>
        <v>1</v>
      </c>
      <c r="AQ15" s="27">
        <f>'Form Responses 1'!G8*(1-$C$3)</f>
        <v>5.3497500000000003E-2</v>
      </c>
      <c r="AR15" s="28">
        <f>'Form Responses 1'!G8*(1+$C$3)</f>
        <v>8.9162500000000006E-2</v>
      </c>
      <c r="AS15" s="29" t="b">
        <f>AND('Form Responses 1'!S8&gt;AQ15,'Form Responses 1'!S8&lt;AR15)</f>
        <v>1</v>
      </c>
      <c r="AT15" s="27">
        <f t="shared" si="11"/>
        <v>1</v>
      </c>
      <c r="AU15" s="27">
        <f>('Form Responses 1'!K8+'Form Responses 1'!P8)*(1-$C$3)</f>
        <v>0.11565824999999999</v>
      </c>
      <c r="AV15" s="28">
        <f>('Form Responses 1'!K8+'Form Responses 1'!P8)*(1+$C$3)</f>
        <v>0.19276374999999998</v>
      </c>
      <c r="AW15" s="29" t="b">
        <f>AND('Form Responses 1'!T8&gt;AU15,'Form Responses 1'!T8&lt;AV15)</f>
        <v>1</v>
      </c>
      <c r="AX15" s="27">
        <f t="shared" si="12"/>
        <v>1</v>
      </c>
      <c r="AY15" s="27">
        <f>('Form Responses 1'!L8+'Form Responses 1'!Q8)*(1-$C$3)</f>
        <v>3.5672250000000003E-2</v>
      </c>
      <c r="AZ15" s="28">
        <f>('Form Responses 1'!L8+'Form Responses 1'!Q8)*(1+$C$3)</f>
        <v>5.945375E-2</v>
      </c>
      <c r="BA15" s="29" t="b">
        <f>AND('Form Responses 1'!U8&gt;AY15,'Form Responses 1'!U8&lt;AZ15)</f>
        <v>1</v>
      </c>
      <c r="BB15" s="27">
        <f t="shared" si="13"/>
        <v>1</v>
      </c>
      <c r="BC15" s="27">
        <f>('Form Responses 1'!R8-'Form Responses 1'!T8)/'Form Responses 1'!R8*100</f>
        <v>18.190450928381971</v>
      </c>
      <c r="BD15" s="27">
        <f>IF(AND(BC15&gt;=20,'Form Responses 1'!V8=$BC$1)=TRUE,1,0)</f>
        <v>0</v>
      </c>
      <c r="BE15" s="27">
        <f>IF(AND(BC15&gt;=0,BC15&lt;=20,'Form Responses 1'!V8=$BC$2)=TRUE,1,0)</f>
        <v>1</v>
      </c>
      <c r="BF15" s="27">
        <f t="shared" si="14"/>
        <v>0</v>
      </c>
      <c r="BG15" s="27">
        <f t="shared" si="15"/>
        <v>1</v>
      </c>
      <c r="BH15" s="27">
        <f>('Form Responses 1'!S8-'Form Responses 1'!U8)/'Form Responses 1'!S8*100</f>
        <v>33.319781298191508</v>
      </c>
      <c r="BI15" s="28">
        <f>IF(AND(BH15&gt;=20,'Form Responses 1'!W8=$BH$1)=TRUE,1,0)</f>
        <v>0</v>
      </c>
      <c r="BJ15" s="28">
        <f>IF(AND(BH15&gt;=0,BH15&lt;=20,'Form Responses 1'!W8=$BH$2)=TRUE,1,0)</f>
        <v>0</v>
      </c>
      <c r="BK15" s="28">
        <f t="shared" si="16"/>
        <v>0</v>
      </c>
      <c r="BL15" s="27">
        <f t="shared" si="17"/>
        <v>0</v>
      </c>
      <c r="BM15" s="7"/>
    </row>
    <row r="16" spans="1:65" ht="15.75" customHeight="1">
      <c r="A16" s="7" t="str">
        <f>'Form Responses 1'!B9</f>
        <v>Student 7</v>
      </c>
      <c r="B16" s="27">
        <f t="shared" si="0"/>
        <v>12</v>
      </c>
      <c r="C16" s="27">
        <f>'Form Responses 1'!C9/'Form Responses 1'!D9*(1-$C$3)</f>
        <v>1.1029411764705881</v>
      </c>
      <c r="D16" s="28">
        <f>'Form Responses 1'!C9/'Form Responses 1'!D9*(1+$C$3)</f>
        <v>1.838235294117647</v>
      </c>
      <c r="E16" s="29" t="b">
        <f>AND('Form Responses 1'!E9&gt;C16,'Form Responses 1'!E9&lt;D16)</f>
        <v>1</v>
      </c>
      <c r="F16" s="27">
        <f t="shared" si="1"/>
        <v>1</v>
      </c>
      <c r="G16" s="27">
        <f>'Form Responses 1'!E9*$E$3*(1-$C$3)</f>
        <v>0.27562500000000001</v>
      </c>
      <c r="H16" s="28">
        <f>'Form Responses 1'!E9*$E$3*(1+$C$3)</f>
        <v>0.45937499999999998</v>
      </c>
      <c r="I16" s="29" t="b">
        <f>AND('Form Responses 1'!F9&gt;G16,'Form Responses 1'!F9&lt;H16)</f>
        <v>1</v>
      </c>
      <c r="J16" s="27">
        <f t="shared" si="2"/>
        <v>1</v>
      </c>
      <c r="K16" s="27">
        <f>0.5*$E$3*'Form Responses 1'!E9*'Form Responses 1'!E9*(1-$C$3)</f>
        <v>0.20258437499999998</v>
      </c>
      <c r="L16" s="28">
        <f>0.5*$E$3*'Form Responses 1'!E9*'Form Responses 1'!E9*(1+$C$3)</f>
        <v>0.33764062499999997</v>
      </c>
      <c r="M16" s="29" t="b">
        <f>AND('Form Responses 1'!G9&gt;K16,'Form Responses 1'!G9&lt;L16)</f>
        <v>1</v>
      </c>
      <c r="N16" s="27">
        <f t="shared" si="3"/>
        <v>1</v>
      </c>
      <c r="O16" s="27">
        <f>'Form Responses 1'!H9/'Form Responses 1'!I9*(1-$C$3)</f>
        <v>0</v>
      </c>
      <c r="P16" s="28">
        <f>'Form Responses 1'!H9/'Form Responses 1'!I9*(1+$C$3)</f>
        <v>0</v>
      </c>
      <c r="Q16" s="29" t="b">
        <f>AND('Form Responses 1'!J9&gt;O16,'Form Responses 1'!J9&lt;P16)</f>
        <v>0</v>
      </c>
      <c r="R16" s="27">
        <f t="shared" si="4"/>
        <v>0</v>
      </c>
      <c r="S16" s="27">
        <f>'Form Responses 1'!J9*$E$3*(1-$C$3)</f>
        <v>0</v>
      </c>
      <c r="T16" s="28">
        <f>'Form Responses 1'!J9*$E$3*(1+$C$3)</f>
        <v>0</v>
      </c>
      <c r="U16" s="29" t="b">
        <f>AND('Form Responses 1'!K9&gt;S16,'Form Responses 1'!K9&lt;T16)</f>
        <v>0</v>
      </c>
      <c r="V16" s="27">
        <f t="shared" si="5"/>
        <v>0</v>
      </c>
      <c r="W16" s="27">
        <f>0.5*$E$3*'Form Responses 1'!J9*'Form Responses 1'!J9*(1-$C$3)</f>
        <v>0</v>
      </c>
      <c r="X16" s="28">
        <f>0.5*$E$3*'Form Responses 1'!J9*'Form Responses 1'!J9*(1+$C$3)</f>
        <v>0</v>
      </c>
      <c r="Y16" s="29" t="b">
        <f>AND('Form Responses 1'!L9&gt;W16,'Form Responses 1'!L9&lt;X16)</f>
        <v>0</v>
      </c>
      <c r="Z16" s="27">
        <f t="shared" si="6"/>
        <v>0</v>
      </c>
      <c r="AA16" s="27">
        <f>'Form Responses 1'!M9/'Form Responses 1'!N9*(1-$C$3)</f>
        <v>0.68666666666666665</v>
      </c>
      <c r="AB16" s="28">
        <f>'Form Responses 1'!M9/'Form Responses 1'!N9*(1+$C$3)</f>
        <v>1.1444444444444444</v>
      </c>
      <c r="AC16" s="29" t="b">
        <f>AND('Form Responses 1'!O9&gt;AA16,'Form Responses 1'!O9&lt;AB16)</f>
        <v>1</v>
      </c>
      <c r="AD16" s="27">
        <f t="shared" si="7"/>
        <v>1</v>
      </c>
      <c r="AE16" s="27">
        <f>'Form Responses 1'!O9*$E$4*(1-$C$3)</f>
        <v>0.17167499999999999</v>
      </c>
      <c r="AF16" s="28">
        <f>'Form Responses 1'!O9*$E$4*(1+$C$3)</f>
        <v>0.28612499999999996</v>
      </c>
      <c r="AG16" s="29" t="b">
        <f>AND('Form Responses 1'!P9&gt;AE16,'Form Responses 1'!P9&lt;AF16)</f>
        <v>1</v>
      </c>
      <c r="AH16" s="27">
        <f t="shared" si="8"/>
        <v>1</v>
      </c>
      <c r="AI16" s="27">
        <f>0.5*$E$4*'Form Responses 1'!O9*'Form Responses 1'!O9*(1-$C$3)</f>
        <v>7.8592814999999996E-2</v>
      </c>
      <c r="AJ16" s="28">
        <f>0.5*$E$4*'Form Responses 1'!O9*'Form Responses 1'!O9*(1+$C$3)</f>
        <v>0.13098802500000001</v>
      </c>
      <c r="AK16" s="29" t="b">
        <f>AND('Form Responses 1'!Q9&gt;AI16,'Form Responses 1'!Q9&lt;AJ16)</f>
        <v>1</v>
      </c>
      <c r="AL16" s="27">
        <f t="shared" si="9"/>
        <v>1</v>
      </c>
      <c r="AM16" s="27">
        <f>'Form Responses 1'!F9*(1-$C$3)</f>
        <v>0.2757</v>
      </c>
      <c r="AN16" s="28">
        <f>'Form Responses 1'!F9*(1+$C$3)</f>
        <v>0.45949999999999996</v>
      </c>
      <c r="AO16" s="29" t="b">
        <f>AND('Form Responses 1'!R9&gt;AM16,'Form Responses 1'!R9&lt;AN16)</f>
        <v>1</v>
      </c>
      <c r="AP16" s="27">
        <f t="shared" si="10"/>
        <v>1</v>
      </c>
      <c r="AQ16" s="27">
        <f>'Form Responses 1'!G9*(1-$C$3)</f>
        <v>0.20250000000000001</v>
      </c>
      <c r="AR16" s="28">
        <f>'Form Responses 1'!G9*(1+$C$3)</f>
        <v>0.33750000000000002</v>
      </c>
      <c r="AS16" s="29" t="b">
        <f>AND('Form Responses 1'!S9&gt;AQ16,'Form Responses 1'!S9&lt;AR16)</f>
        <v>1</v>
      </c>
      <c r="AT16" s="27">
        <f t="shared" si="11"/>
        <v>1</v>
      </c>
      <c r="AU16" s="27">
        <f>('Form Responses 1'!K9+'Form Responses 1'!P9)*(1-$C$3)</f>
        <v>0.17167499999999999</v>
      </c>
      <c r="AV16" s="28">
        <f>('Form Responses 1'!K9+'Form Responses 1'!P9)*(1+$C$3)</f>
        <v>0.28612499999999996</v>
      </c>
      <c r="AW16" s="29" t="b">
        <f>AND('Form Responses 1'!T9&gt;AU16,'Form Responses 1'!T9&lt;AV16)</f>
        <v>1</v>
      </c>
      <c r="AX16" s="27">
        <f t="shared" si="12"/>
        <v>1</v>
      </c>
      <c r="AY16" s="27">
        <f>('Form Responses 1'!L9+'Form Responses 1'!Q9)*(1-$C$3)</f>
        <v>7.8600000000000003E-2</v>
      </c>
      <c r="AZ16" s="28">
        <f>('Form Responses 1'!L9+'Form Responses 1'!Q9)*(1+$C$3)</f>
        <v>0.13100000000000001</v>
      </c>
      <c r="BA16" s="29" t="b">
        <f>AND('Form Responses 1'!U9&gt;AY16,'Form Responses 1'!U9&lt;AZ16)</f>
        <v>1</v>
      </c>
      <c r="BB16" s="27">
        <f t="shared" si="13"/>
        <v>1</v>
      </c>
      <c r="BC16" s="27">
        <f>('Form Responses 1'!R9-'Form Responses 1'!T9)/'Form Responses 1'!R9*100</f>
        <v>37.731229597388463</v>
      </c>
      <c r="BD16" s="27">
        <f>IF(AND(BC16&gt;=20,'Form Responses 1'!V9=$BC$1)=TRUE,1,0)</f>
        <v>1</v>
      </c>
      <c r="BE16" s="27">
        <f>IF(AND(BC16&gt;=0,BC16&lt;=20,'Form Responses 1'!V9=$BC$2)=TRUE,1,0)</f>
        <v>0</v>
      </c>
      <c r="BF16" s="27">
        <f t="shared" si="14"/>
        <v>0</v>
      </c>
      <c r="BG16" s="27">
        <f t="shared" si="15"/>
        <v>1</v>
      </c>
      <c r="BH16" s="27">
        <f>('Form Responses 1'!S9-'Form Responses 1'!U9)/'Form Responses 1'!S9*100</f>
        <v>61.18518518518519</v>
      </c>
      <c r="BI16" s="28">
        <f>IF(AND(BH16&gt;=20,'Form Responses 1'!W9=$BH$1)=TRUE,1,0)</f>
        <v>1</v>
      </c>
      <c r="BJ16" s="28">
        <f>IF(AND(BH16&gt;=0,BH16&lt;=20,'Form Responses 1'!W9=$BH$2)=TRUE,1,0)</f>
        <v>0</v>
      </c>
      <c r="BK16" s="28">
        <f t="shared" si="16"/>
        <v>0</v>
      </c>
      <c r="BL16" s="27">
        <f t="shared" si="17"/>
        <v>1</v>
      </c>
      <c r="BM16" s="7"/>
    </row>
    <row r="17" spans="1:65" ht="15.75" customHeight="1">
      <c r="A17" s="7" t="str">
        <f>'Form Responses 1'!B10</f>
        <v>Student 8</v>
      </c>
      <c r="B17" s="27">
        <f t="shared" si="0"/>
        <v>12</v>
      </c>
      <c r="C17" s="27">
        <f>'Form Responses 1'!C10/'Form Responses 1'!D10*(1-$C$3)</f>
        <v>1.1029411764705881</v>
      </c>
      <c r="D17" s="28">
        <f>'Form Responses 1'!C10/'Form Responses 1'!D10*(1+$C$3)</f>
        <v>1.838235294117647</v>
      </c>
      <c r="E17" s="29" t="b">
        <f>AND('Form Responses 1'!E10&gt;C17,'Form Responses 1'!E10&lt;D17)</f>
        <v>1</v>
      </c>
      <c r="F17" s="27">
        <f t="shared" si="1"/>
        <v>1</v>
      </c>
      <c r="G17" s="27">
        <f>'Form Responses 1'!E10*$E$3*(1-$C$3)</f>
        <v>0.27562500000000001</v>
      </c>
      <c r="H17" s="28">
        <f>'Form Responses 1'!E10*$E$3*(1+$C$3)</f>
        <v>0.45937499999999998</v>
      </c>
      <c r="I17" s="29" t="b">
        <f>AND('Form Responses 1'!F10&gt;G17,'Form Responses 1'!F10&lt;H17)</f>
        <v>1</v>
      </c>
      <c r="J17" s="27">
        <f t="shared" si="2"/>
        <v>1</v>
      </c>
      <c r="K17" s="27">
        <f>0.5*$E$3*'Form Responses 1'!E10*'Form Responses 1'!E10*(1-$C$3)</f>
        <v>0.20258437499999998</v>
      </c>
      <c r="L17" s="28">
        <f>0.5*$E$3*'Form Responses 1'!E10*'Form Responses 1'!E10*(1+$C$3)</f>
        <v>0.33764062499999997</v>
      </c>
      <c r="M17" s="29" t="b">
        <f>AND('Form Responses 1'!G10&gt;K17,'Form Responses 1'!G10&lt;L17)</f>
        <v>1</v>
      </c>
      <c r="N17" s="27">
        <f t="shared" si="3"/>
        <v>1</v>
      </c>
      <c r="O17" s="27">
        <f>'Form Responses 1'!H10/'Form Responses 1'!I10*(1-$C$3)</f>
        <v>0</v>
      </c>
      <c r="P17" s="28">
        <f>'Form Responses 1'!H10/'Form Responses 1'!I10*(1+$C$3)</f>
        <v>0</v>
      </c>
      <c r="Q17" s="29" t="b">
        <f>AND('Form Responses 1'!J10&gt;O17,'Form Responses 1'!J10&lt;P17)</f>
        <v>0</v>
      </c>
      <c r="R17" s="27">
        <f t="shared" si="4"/>
        <v>0</v>
      </c>
      <c r="S17" s="27">
        <f>'Form Responses 1'!J10*$E$3*(1-$C$3)</f>
        <v>0</v>
      </c>
      <c r="T17" s="28">
        <f>'Form Responses 1'!J10*$E$3*(1+$C$3)</f>
        <v>0</v>
      </c>
      <c r="U17" s="29" t="b">
        <f>AND('Form Responses 1'!K10&gt;S17,'Form Responses 1'!K10&lt;T17)</f>
        <v>0</v>
      </c>
      <c r="V17" s="27">
        <f t="shared" si="5"/>
        <v>0</v>
      </c>
      <c r="W17" s="27">
        <f>0.5*$E$3*'Form Responses 1'!J10*'Form Responses 1'!J10*(1-$C$3)</f>
        <v>0</v>
      </c>
      <c r="X17" s="28">
        <f>0.5*$E$3*'Form Responses 1'!J10*'Form Responses 1'!J10*(1+$C$3)</f>
        <v>0</v>
      </c>
      <c r="Y17" s="29" t="b">
        <f>AND('Form Responses 1'!L10&gt;W17,'Form Responses 1'!L10&lt;X17)</f>
        <v>0</v>
      </c>
      <c r="Z17" s="27">
        <f t="shared" si="6"/>
        <v>0</v>
      </c>
      <c r="AA17" s="27">
        <f>'Form Responses 1'!M10/'Form Responses 1'!N10*(1-$C$3)</f>
        <v>0.68833333333333335</v>
      </c>
      <c r="AB17" s="28">
        <f>'Form Responses 1'!M10/'Form Responses 1'!N10*(1+$C$3)</f>
        <v>1.1472222222222221</v>
      </c>
      <c r="AC17" s="29" t="b">
        <f>AND('Form Responses 1'!O10&gt;AA17,'Form Responses 1'!O10&lt;AB17)</f>
        <v>1</v>
      </c>
      <c r="AD17" s="27">
        <f t="shared" si="7"/>
        <v>1</v>
      </c>
      <c r="AE17" s="27">
        <f>'Form Responses 1'!O10*$E$4*(1-$C$3)</f>
        <v>0.17193750000000002</v>
      </c>
      <c r="AF17" s="28">
        <f>'Form Responses 1'!O10*$E$4*(1+$C$3)</f>
        <v>0.2865625</v>
      </c>
      <c r="AG17" s="29" t="b">
        <f>AND('Form Responses 1'!P10&gt;AE17,'Form Responses 1'!P10&lt;AF17)</f>
        <v>1</v>
      </c>
      <c r="AH17" s="27">
        <f t="shared" si="8"/>
        <v>1</v>
      </c>
      <c r="AI17" s="27">
        <f>0.5*$E$4*'Form Responses 1'!O10*'Form Responses 1'!O10*(1-$C$3)</f>
        <v>7.8833343750000007E-2</v>
      </c>
      <c r="AJ17" s="28">
        <f>0.5*$E$4*'Form Responses 1'!O10*'Form Responses 1'!O10*(1+$C$3)</f>
        <v>0.13138890625000002</v>
      </c>
      <c r="AK17" s="29" t="b">
        <f>AND('Form Responses 1'!Q10&gt;AI17,'Form Responses 1'!Q10&lt;AJ17)</f>
        <v>1</v>
      </c>
      <c r="AL17" s="27">
        <f t="shared" si="9"/>
        <v>1</v>
      </c>
      <c r="AM17" s="27">
        <f>'Form Responses 1'!F10*(1-$C$3)</f>
        <v>0.2757</v>
      </c>
      <c r="AN17" s="28">
        <f>'Form Responses 1'!F10*(1+$C$3)</f>
        <v>0.45949999999999996</v>
      </c>
      <c r="AO17" s="29" t="b">
        <f>AND('Form Responses 1'!R10&gt;AM17,'Form Responses 1'!R10&lt;AN17)</f>
        <v>1</v>
      </c>
      <c r="AP17" s="27">
        <f t="shared" si="10"/>
        <v>1</v>
      </c>
      <c r="AQ17" s="27">
        <f>'Form Responses 1'!G10*(1-$C$3)</f>
        <v>0.20257500000000001</v>
      </c>
      <c r="AR17" s="28">
        <f>'Form Responses 1'!G10*(1+$C$3)</f>
        <v>0.33762500000000001</v>
      </c>
      <c r="AS17" s="29" t="b">
        <f>AND('Form Responses 1'!S10&gt;AQ17,'Form Responses 1'!S10&lt;AR17)</f>
        <v>1</v>
      </c>
      <c r="AT17" s="27">
        <f t="shared" si="11"/>
        <v>1</v>
      </c>
      <c r="AU17" s="27">
        <f>('Form Responses 1'!K10+'Form Responses 1'!P10)*(1-$C$3)</f>
        <v>0.17193750000000002</v>
      </c>
      <c r="AV17" s="28">
        <f>('Form Responses 1'!K10+'Form Responses 1'!P10)*(1+$C$3)</f>
        <v>0.2865625</v>
      </c>
      <c r="AW17" s="29" t="b">
        <f>AND('Form Responses 1'!T10&gt;AU17,'Form Responses 1'!T10&lt;AV17)</f>
        <v>1</v>
      </c>
      <c r="AX17" s="27">
        <f t="shared" si="12"/>
        <v>1</v>
      </c>
      <c r="AY17" s="27">
        <f>('Form Responses 1'!L10+'Form Responses 1'!Q10)*(1-$C$3)</f>
        <v>7.8750000000000001E-2</v>
      </c>
      <c r="AZ17" s="28">
        <f>('Form Responses 1'!L10+'Form Responses 1'!Q10)*(1+$C$3)</f>
        <v>0.13125000000000001</v>
      </c>
      <c r="BA17" s="29" t="b">
        <f>AND('Form Responses 1'!U10&gt;AY17,'Form Responses 1'!U10&lt;AZ17)</f>
        <v>1</v>
      </c>
      <c r="BB17" s="27">
        <f t="shared" si="13"/>
        <v>1</v>
      </c>
      <c r="BC17" s="27">
        <f>('Form Responses 1'!R10-'Form Responses 1'!T10)/'Form Responses 1'!R10*100</f>
        <v>37.636017410228504</v>
      </c>
      <c r="BD17" s="27">
        <f>IF(AND(BC17&gt;=20,'Form Responses 1'!V10=$BC$1)=TRUE,1,0)</f>
        <v>1</v>
      </c>
      <c r="BE17" s="27">
        <f>IF(AND(BC17&gt;=0,BC17&lt;=20,'Form Responses 1'!V10=$BC$2)=TRUE,1,0)</f>
        <v>0</v>
      </c>
      <c r="BF17" s="27">
        <f t="shared" si="14"/>
        <v>0</v>
      </c>
      <c r="BG17" s="27">
        <f t="shared" si="15"/>
        <v>1</v>
      </c>
      <c r="BH17" s="27">
        <f>('Form Responses 1'!S10-'Form Responses 1'!U10)/'Form Responses 1'!S10*100</f>
        <v>61.125509070714557</v>
      </c>
      <c r="BI17" s="28">
        <f>IF(AND(BH17&gt;=20,'Form Responses 1'!W10=$BH$1)=TRUE,1,0)</f>
        <v>1</v>
      </c>
      <c r="BJ17" s="28">
        <f>IF(AND(BH17&gt;=0,BH17&lt;=20,'Form Responses 1'!W10=$BH$2)=TRUE,1,0)</f>
        <v>0</v>
      </c>
      <c r="BK17" s="28">
        <f t="shared" si="16"/>
        <v>0</v>
      </c>
      <c r="BL17" s="27">
        <f t="shared" si="17"/>
        <v>1</v>
      </c>
      <c r="BM17" s="7"/>
    </row>
    <row r="18" spans="1:65" ht="15.75" customHeight="1">
      <c r="A18" s="7" t="str">
        <f>'Form Responses 1'!B11</f>
        <v>Student 9</v>
      </c>
      <c r="B18" s="27">
        <f t="shared" si="0"/>
        <v>12</v>
      </c>
      <c r="C18" s="27">
        <f>'Form Responses 1'!C11/'Form Responses 1'!D11*(1-$C$3)</f>
        <v>1.1029411764705881</v>
      </c>
      <c r="D18" s="28">
        <f>'Form Responses 1'!C11/'Form Responses 1'!D11*(1+$C$3)</f>
        <v>1.838235294117647</v>
      </c>
      <c r="E18" s="29" t="b">
        <f>AND('Form Responses 1'!E11&gt;C18,'Form Responses 1'!E11&lt;D18)</f>
        <v>1</v>
      </c>
      <c r="F18" s="27">
        <f t="shared" si="1"/>
        <v>1</v>
      </c>
      <c r="G18" s="27">
        <f>'Form Responses 1'!E11*$E$3*(1-$C$3)</f>
        <v>0.27581250000000002</v>
      </c>
      <c r="H18" s="28">
        <f>'Form Responses 1'!E11*$E$3*(1+$C$3)</f>
        <v>0.45968750000000003</v>
      </c>
      <c r="I18" s="29" t="b">
        <f>AND('Form Responses 1'!F11&gt;G18,'Form Responses 1'!F11&lt;H18)</f>
        <v>1</v>
      </c>
      <c r="J18" s="27">
        <f t="shared" si="2"/>
        <v>1</v>
      </c>
      <c r="K18" s="27">
        <f>0.5*$E$3*'Form Responses 1'!E11*'Form Responses 1'!E11*(1-$C$3)</f>
        <v>0.20286009375000003</v>
      </c>
      <c r="L18" s="28">
        <f>0.5*$E$3*'Form Responses 1'!E11*'Form Responses 1'!E11*(1+$C$3)</f>
        <v>0.33810015625000001</v>
      </c>
      <c r="M18" s="29" t="b">
        <f>AND('Form Responses 1'!G11&gt;K18,'Form Responses 1'!G11&lt;L18)</f>
        <v>1</v>
      </c>
      <c r="N18" s="27">
        <f t="shared" si="3"/>
        <v>1</v>
      </c>
      <c r="O18" s="27">
        <f>'Form Responses 1'!H11/'Form Responses 1'!I11*(1-$C$3)</f>
        <v>0</v>
      </c>
      <c r="P18" s="28">
        <f>'Form Responses 1'!H11/'Form Responses 1'!I11*(1+$C$3)</f>
        <v>0</v>
      </c>
      <c r="Q18" s="29" t="b">
        <f>AND('Form Responses 1'!J11&gt;O18,'Form Responses 1'!J11&lt;P18)</f>
        <v>0</v>
      </c>
      <c r="R18" s="27">
        <f t="shared" si="4"/>
        <v>0</v>
      </c>
      <c r="S18" s="27">
        <f>'Form Responses 1'!J11*$E$3*(1-$C$3)</f>
        <v>0</v>
      </c>
      <c r="T18" s="28">
        <f>'Form Responses 1'!J11*$E$3*(1+$C$3)</f>
        <v>0</v>
      </c>
      <c r="U18" s="29" t="b">
        <f>AND('Form Responses 1'!K11&gt;S18,'Form Responses 1'!K11&lt;T18)</f>
        <v>0</v>
      </c>
      <c r="V18" s="27">
        <f t="shared" si="5"/>
        <v>0</v>
      </c>
      <c r="W18" s="27">
        <f>0.5*$E$3*'Form Responses 1'!J11*'Form Responses 1'!J11*(1-$C$3)</f>
        <v>0</v>
      </c>
      <c r="X18" s="28">
        <f>0.5*$E$3*'Form Responses 1'!J11*'Form Responses 1'!J11*(1+$C$3)</f>
        <v>0</v>
      </c>
      <c r="Y18" s="29" t="b">
        <f>AND('Form Responses 1'!L11&gt;W18,'Form Responses 1'!L11&lt;X18)</f>
        <v>0</v>
      </c>
      <c r="Z18" s="27">
        <f t="shared" si="6"/>
        <v>0</v>
      </c>
      <c r="AA18" s="27">
        <f>'Form Responses 1'!M11/'Form Responses 1'!N11*(1-$C$3)</f>
        <v>0.61309523809523814</v>
      </c>
      <c r="AB18" s="28">
        <f>'Form Responses 1'!M11/'Form Responses 1'!N11*(1+$C$3)</f>
        <v>1.0218253968253967</v>
      </c>
      <c r="AC18" s="29" t="b">
        <f>AND('Form Responses 1'!O11&gt;AA18,'Form Responses 1'!O11&lt;AB18)</f>
        <v>1</v>
      </c>
      <c r="AD18" s="27">
        <f t="shared" si="7"/>
        <v>1</v>
      </c>
      <c r="AE18" s="27">
        <f>'Form Responses 1'!O11*$E$4*(1-$C$3)</f>
        <v>0.17175000000000001</v>
      </c>
      <c r="AF18" s="28">
        <f>'Form Responses 1'!O11*$E$4*(1+$C$3)</f>
        <v>0.28625</v>
      </c>
      <c r="AG18" s="29" t="b">
        <f>AND('Form Responses 1'!P11&gt;AE18,'Form Responses 1'!P11&lt;AF18)</f>
        <v>1</v>
      </c>
      <c r="AH18" s="27">
        <f t="shared" si="8"/>
        <v>1</v>
      </c>
      <c r="AI18" s="27">
        <f>0.5*$E$4*'Form Responses 1'!O11*'Form Responses 1'!O11*(1-$C$3)</f>
        <v>7.8661499999999995E-2</v>
      </c>
      <c r="AJ18" s="28">
        <f>0.5*$E$4*'Form Responses 1'!O11*'Form Responses 1'!O11*(1+$C$3)</f>
        <v>0.13110250000000001</v>
      </c>
      <c r="AK18" s="29" t="b">
        <f>AND('Form Responses 1'!Q11&gt;AI18,'Form Responses 1'!Q11&lt;AJ18)</f>
        <v>1</v>
      </c>
      <c r="AL18" s="27">
        <f t="shared" si="9"/>
        <v>1</v>
      </c>
      <c r="AM18" s="27">
        <f>'Form Responses 1'!F11*(1-$C$3)</f>
        <v>0.27600000000000002</v>
      </c>
      <c r="AN18" s="28">
        <f>'Form Responses 1'!F11*(1+$C$3)</f>
        <v>0.45999999999999996</v>
      </c>
      <c r="AO18" s="29" t="b">
        <f>AND('Form Responses 1'!R11&gt;AM18,'Form Responses 1'!R11&lt;AN18)</f>
        <v>1</v>
      </c>
      <c r="AP18" s="27">
        <f t="shared" si="10"/>
        <v>1</v>
      </c>
      <c r="AQ18" s="27">
        <f>'Form Responses 1'!G11*(1-$C$3)</f>
        <v>0.20250000000000001</v>
      </c>
      <c r="AR18" s="28">
        <f>'Form Responses 1'!G11*(1+$C$3)</f>
        <v>0.33750000000000002</v>
      </c>
      <c r="AS18" s="29" t="b">
        <f>AND('Form Responses 1'!S11&gt;AQ18,'Form Responses 1'!S11&lt;AR18)</f>
        <v>1</v>
      </c>
      <c r="AT18" s="27">
        <f t="shared" si="11"/>
        <v>1</v>
      </c>
      <c r="AU18" s="27">
        <f>('Form Responses 1'!K11+'Form Responses 1'!P11)*(1-$C$3)</f>
        <v>0.17175000000000001</v>
      </c>
      <c r="AV18" s="28">
        <f>('Form Responses 1'!K11+'Form Responses 1'!P11)*(1+$C$3)</f>
        <v>0.28625</v>
      </c>
      <c r="AW18" s="29" t="b">
        <f>AND('Form Responses 1'!T11&gt;AU18,'Form Responses 1'!T11&lt;AV18)</f>
        <v>1</v>
      </c>
      <c r="AX18" s="27">
        <f t="shared" si="12"/>
        <v>1</v>
      </c>
      <c r="AY18" s="27">
        <f>('Form Responses 1'!L11+'Form Responses 1'!Q11)*(1-$C$3)</f>
        <v>7.8750000000000001E-2</v>
      </c>
      <c r="AZ18" s="28">
        <f>('Form Responses 1'!L11+'Form Responses 1'!Q11)*(1+$C$3)</f>
        <v>0.13125000000000001</v>
      </c>
      <c r="BA18" s="29" t="b">
        <f>AND('Form Responses 1'!U11&gt;AY18,'Form Responses 1'!U11&lt;AZ18)</f>
        <v>1</v>
      </c>
      <c r="BB18" s="27">
        <f t="shared" si="13"/>
        <v>1</v>
      </c>
      <c r="BC18" s="27">
        <f>('Form Responses 1'!R11-'Form Responses 1'!T11)/'Form Responses 1'!R11*100</f>
        <v>37.771739130434781</v>
      </c>
      <c r="BD18" s="27">
        <f>IF(AND(BC18&gt;=20,'Form Responses 1'!V11=$BC$1)=TRUE,1,0)</f>
        <v>1</v>
      </c>
      <c r="BE18" s="27">
        <f>IF(AND(BC18&gt;=0,BC18&lt;=20,'Form Responses 1'!V11=$BC$2)=TRUE,1,0)</f>
        <v>0</v>
      </c>
      <c r="BF18" s="27">
        <f t="shared" si="14"/>
        <v>0</v>
      </c>
      <c r="BG18" s="27">
        <f t="shared" si="15"/>
        <v>1</v>
      </c>
      <c r="BH18" s="27">
        <f>('Form Responses 1'!S11-'Form Responses 1'!U11)/'Form Responses 1'!S11*100</f>
        <v>61.111111111111114</v>
      </c>
      <c r="BI18" s="28">
        <f>IF(AND(BH18&gt;=20,'Form Responses 1'!W11=$BH$1)=TRUE,1,0)</f>
        <v>1</v>
      </c>
      <c r="BJ18" s="28">
        <f>IF(AND(BH18&gt;=0,BH18&lt;=20,'Form Responses 1'!W11=$BH$2)=TRUE,1,0)</f>
        <v>0</v>
      </c>
      <c r="BK18" s="28">
        <f t="shared" si="16"/>
        <v>0</v>
      </c>
      <c r="BL18" s="27">
        <f t="shared" si="17"/>
        <v>1</v>
      </c>
      <c r="BM18" s="7"/>
    </row>
    <row r="19" spans="1:65" ht="15.75" customHeight="1">
      <c r="A19" s="7" t="str">
        <f>'Form Responses 1'!B12</f>
        <v>Student 10</v>
      </c>
      <c r="B19" s="27" t="e">
        <f t="shared" si="0"/>
        <v>#DIV/0!</v>
      </c>
      <c r="C19" s="27">
        <f>'Form Responses 1'!C12/'Form Responses 1'!D12*(1-$C$3)</f>
        <v>1.1029411764705881</v>
      </c>
      <c r="D19" s="28">
        <f>'Form Responses 1'!C12/'Form Responses 1'!D12*(1+$C$3)</f>
        <v>1.838235294117647</v>
      </c>
      <c r="E19" s="29" t="b">
        <f>AND('Form Responses 1'!E12&gt;C19,'Form Responses 1'!E12&lt;D19)</f>
        <v>1</v>
      </c>
      <c r="F19" s="27">
        <f t="shared" si="1"/>
        <v>1</v>
      </c>
      <c r="G19" s="27">
        <f>'Form Responses 1'!E12*$E$3*(1-$C$3)</f>
        <v>0.27573749999999997</v>
      </c>
      <c r="H19" s="28">
        <f>'Form Responses 1'!E12*$E$3*(1+$C$3)</f>
        <v>0.45956249999999998</v>
      </c>
      <c r="I19" s="29" t="b">
        <f>AND('Form Responses 1'!F12&gt;G19,'Form Responses 1'!F12&lt;H19)</f>
        <v>1</v>
      </c>
      <c r="J19" s="27">
        <f t="shared" si="2"/>
        <v>1</v>
      </c>
      <c r="K19" s="27">
        <f>0.5*$E$3*'Form Responses 1'!E12*'Form Responses 1'!E12*(1-$C$3)</f>
        <v>0.20274978374999997</v>
      </c>
      <c r="L19" s="28">
        <f>0.5*$E$3*'Form Responses 1'!E12*'Form Responses 1'!E12*(1+$C$3)</f>
        <v>0.33791630624999991</v>
      </c>
      <c r="M19" s="29" t="b">
        <f>AND('Form Responses 1'!G12&gt;K19,'Form Responses 1'!G12&lt;L19)</f>
        <v>1</v>
      </c>
      <c r="N19" s="27">
        <f t="shared" si="3"/>
        <v>1</v>
      </c>
      <c r="O19" s="27" t="e">
        <f>'Form Responses 1'!H12/'Form Responses 1'!I12*(1-$C$3)</f>
        <v>#DIV/0!</v>
      </c>
      <c r="P19" s="28" t="e">
        <f>'Form Responses 1'!H12/'Form Responses 1'!I12*(1+$C$3)</f>
        <v>#DIV/0!</v>
      </c>
      <c r="Q19" s="29" t="e">
        <f>AND('Form Responses 1'!J12&gt;O19,'Form Responses 1'!J12&lt;P19)</f>
        <v>#DIV/0!</v>
      </c>
      <c r="R19" s="27" t="e">
        <f t="shared" si="4"/>
        <v>#DIV/0!</v>
      </c>
      <c r="S19" s="27">
        <f>'Form Responses 1'!J12*$E$3*(1-$C$3)</f>
        <v>0</v>
      </c>
      <c r="T19" s="28">
        <f>'Form Responses 1'!J12*$E$3*(1+$C$3)</f>
        <v>0</v>
      </c>
      <c r="U19" s="29" t="b">
        <f>AND('Form Responses 1'!K12&gt;S19,'Form Responses 1'!K12&lt;T19)</f>
        <v>0</v>
      </c>
      <c r="V19" s="27">
        <f t="shared" si="5"/>
        <v>0</v>
      </c>
      <c r="W19" s="27">
        <f>0.5*$E$3*'Form Responses 1'!J12*'Form Responses 1'!J12*(1-$C$3)</f>
        <v>0</v>
      </c>
      <c r="X19" s="28">
        <f>0.5*$E$3*'Form Responses 1'!J12*'Form Responses 1'!J12*(1+$C$3)</f>
        <v>0</v>
      </c>
      <c r="Y19" s="29" t="b">
        <f>AND('Form Responses 1'!L12&gt;W19,'Form Responses 1'!L12&lt;X19)</f>
        <v>0</v>
      </c>
      <c r="Z19" s="27">
        <f t="shared" si="6"/>
        <v>0</v>
      </c>
      <c r="AA19" s="27">
        <f>'Form Responses 1'!M12/'Form Responses 1'!N12*(1-$C$3)</f>
        <v>0.70333333333333325</v>
      </c>
      <c r="AB19" s="28">
        <f>'Form Responses 1'!M12/'Form Responses 1'!N12*(1+$C$3)</f>
        <v>1.1722222222222221</v>
      </c>
      <c r="AC19" s="29" t="b">
        <f>AND('Form Responses 1'!O12&gt;AA19,'Form Responses 1'!O12&lt;AB19)</f>
        <v>1</v>
      </c>
      <c r="AD19" s="27">
        <f t="shared" si="7"/>
        <v>1</v>
      </c>
      <c r="AE19" s="27">
        <f>'Form Responses 1'!O12*$E$4*(1-$C$3)</f>
        <v>0.17583749999999998</v>
      </c>
      <c r="AF19" s="28">
        <f>'Form Responses 1'!O12*$E$4*(1+$C$3)</f>
        <v>0.2930625</v>
      </c>
      <c r="AG19" s="29" t="b">
        <f>AND('Form Responses 1'!P12&gt;AE19,'Form Responses 1'!P12&lt;AF19)</f>
        <v>1</v>
      </c>
      <c r="AH19" s="27">
        <f t="shared" si="8"/>
        <v>1</v>
      </c>
      <c r="AI19" s="27">
        <f>0.5*$E$4*'Form Responses 1'!O12*'Form Responses 1'!O12*(1-$C$3)</f>
        <v>8.2450203749999992E-2</v>
      </c>
      <c r="AJ19" s="28">
        <f>0.5*$E$4*'Form Responses 1'!O12*'Form Responses 1'!O12*(1+$C$3)</f>
        <v>0.13741700624999997</v>
      </c>
      <c r="AK19" s="29" t="b">
        <f>AND('Form Responses 1'!Q12&gt;AI19,'Form Responses 1'!Q12&lt;AJ19)</f>
        <v>1</v>
      </c>
      <c r="AL19" s="27">
        <f t="shared" si="9"/>
        <v>1</v>
      </c>
      <c r="AM19" s="27">
        <f>'Form Responses 1'!F12*(1-$C$3)</f>
        <v>0.27577499999999999</v>
      </c>
      <c r="AN19" s="28">
        <f>'Form Responses 1'!F12*(1+$C$3)</f>
        <v>0.45962500000000006</v>
      </c>
      <c r="AO19" s="29" t="b">
        <f>AND('Form Responses 1'!R12&gt;AM19,'Form Responses 1'!R12&lt;AN19)</f>
        <v>1</v>
      </c>
      <c r="AP19" s="27">
        <f t="shared" si="10"/>
        <v>1</v>
      </c>
      <c r="AQ19" s="27">
        <f>'Form Responses 1'!G12*(1-$C$3)</f>
        <v>0.20272499999999999</v>
      </c>
      <c r="AR19" s="28">
        <f>'Form Responses 1'!G12*(1+$C$3)</f>
        <v>0.33787499999999998</v>
      </c>
      <c r="AS19" s="29" t="b">
        <f>AND('Form Responses 1'!S12&gt;AQ19,'Form Responses 1'!S12&lt;AR19)</f>
        <v>1</v>
      </c>
      <c r="AT19" s="27">
        <f t="shared" si="11"/>
        <v>1</v>
      </c>
      <c r="AU19" s="27">
        <f>('Form Responses 1'!K12+'Form Responses 1'!P12)*(1-$C$3)</f>
        <v>0.17580000000000001</v>
      </c>
      <c r="AV19" s="28">
        <f>('Form Responses 1'!K12+'Form Responses 1'!P12)*(1+$C$3)</f>
        <v>0.29299999999999998</v>
      </c>
      <c r="AW19" s="29" t="b">
        <f>AND('Form Responses 1'!T12&gt;AU19,'Form Responses 1'!T12&lt;AV19)</f>
        <v>1</v>
      </c>
      <c r="AX19" s="27">
        <f t="shared" si="12"/>
        <v>1</v>
      </c>
      <c r="AY19" s="27">
        <f>('Form Responses 1'!L12+'Form Responses 1'!Q12)*(1-$C$3)</f>
        <v>7.8975000000000004E-2</v>
      </c>
      <c r="AZ19" s="28">
        <f>('Form Responses 1'!L12+'Form Responses 1'!Q12)*(1+$C$3)</f>
        <v>0.13162499999999999</v>
      </c>
      <c r="BA19" s="29" t="b">
        <f>AND('Form Responses 1'!U12&gt;AY19,'Form Responses 1'!U12&lt;AZ19)</f>
        <v>1</v>
      </c>
      <c r="BB19" s="27">
        <f t="shared" si="13"/>
        <v>1</v>
      </c>
      <c r="BC19" s="27">
        <f>('Form Responses 1'!R12-'Form Responses 1'!T12)/'Form Responses 1'!R12*100</f>
        <v>36.25237965732935</v>
      </c>
      <c r="BD19" s="27">
        <f>IF(AND(BC19&gt;=20,'Form Responses 1'!V12=$BC$1)=TRUE,1,0)</f>
        <v>1</v>
      </c>
      <c r="BE19" s="27">
        <f>IF(AND(BC19&gt;=0,BC19&lt;=20,'Form Responses 1'!V12=$BC$2)=TRUE,1,0)</f>
        <v>0</v>
      </c>
      <c r="BF19" s="27">
        <f t="shared" si="14"/>
        <v>0</v>
      </c>
      <c r="BG19" s="27">
        <f t="shared" si="15"/>
        <v>1</v>
      </c>
      <c r="BH19" s="27">
        <f>('Form Responses 1'!S12-'Form Responses 1'!U12)/'Form Responses 1'!S12*100</f>
        <v>61.043285238623746</v>
      </c>
      <c r="BI19" s="28">
        <f>IF(AND(BH19&gt;=20,'Form Responses 1'!W12=$BH$1)=TRUE,1,0)</f>
        <v>1</v>
      </c>
      <c r="BJ19" s="28">
        <f>IF(AND(BH19&gt;=0,BH19&lt;=20,'Form Responses 1'!W12=$BH$2)=TRUE,1,0)</f>
        <v>0</v>
      </c>
      <c r="BK19" s="28">
        <f t="shared" si="16"/>
        <v>0</v>
      </c>
      <c r="BL19" s="27">
        <f t="shared" si="17"/>
        <v>1</v>
      </c>
      <c r="BM19" s="7"/>
    </row>
    <row r="20" spans="1:65" ht="15.75" customHeight="1">
      <c r="A20" s="7" t="str">
        <f>'Form Responses 1'!B13</f>
        <v>Student 11</v>
      </c>
      <c r="B20" s="27">
        <f t="shared" si="0"/>
        <v>15</v>
      </c>
      <c r="C20" s="27">
        <f>'Form Responses 1'!C13/'Form Responses 1'!D13*(1-$C$3)</f>
        <v>0.75</v>
      </c>
      <c r="D20" s="28">
        <f>'Form Responses 1'!C13/'Form Responses 1'!D13*(1+$C$3)</f>
        <v>1.25</v>
      </c>
      <c r="E20" s="29" t="b">
        <f>AND('Form Responses 1'!E13&gt;C20,'Form Responses 1'!E13&lt;D20)</f>
        <v>1</v>
      </c>
      <c r="F20" s="27">
        <f t="shared" si="1"/>
        <v>1</v>
      </c>
      <c r="G20" s="27">
        <f>'Form Responses 1'!E13*$E$3*(1-$C$3)</f>
        <v>0.1875</v>
      </c>
      <c r="H20" s="28">
        <f>'Form Responses 1'!E13*$E$3*(1+$C$3)</f>
        <v>0.3125</v>
      </c>
      <c r="I20" s="29" t="b">
        <f>AND('Form Responses 1'!F13&gt;G20,'Form Responses 1'!F13&lt;H20)</f>
        <v>1</v>
      </c>
      <c r="J20" s="27">
        <f t="shared" si="2"/>
        <v>1</v>
      </c>
      <c r="K20" s="27">
        <f>0.5*$E$3*'Form Responses 1'!E13*'Form Responses 1'!E13*(1-$C$3)</f>
        <v>9.375E-2</v>
      </c>
      <c r="L20" s="28">
        <f>0.5*$E$3*'Form Responses 1'!E13*'Form Responses 1'!E13*(1+$C$3)</f>
        <v>0.15625</v>
      </c>
      <c r="M20" s="29" t="b">
        <f>AND('Form Responses 1'!G13&gt;K20,'Form Responses 1'!G13&lt;L20)</f>
        <v>1</v>
      </c>
      <c r="N20" s="27">
        <f t="shared" si="3"/>
        <v>1</v>
      </c>
      <c r="O20" s="27">
        <f>'Form Responses 1'!H13/'Form Responses 1'!I13*(1-$C$3)</f>
        <v>3.7500000000000006E-2</v>
      </c>
      <c r="P20" s="28">
        <f>'Form Responses 1'!H13/'Form Responses 1'!I13*(1+$C$3)</f>
        <v>6.25E-2</v>
      </c>
      <c r="Q20" s="29" t="b">
        <f>AND('Form Responses 1'!J13&gt;O20,'Form Responses 1'!J13&lt;P20)</f>
        <v>1</v>
      </c>
      <c r="R20" s="27">
        <f t="shared" si="4"/>
        <v>1</v>
      </c>
      <c r="S20" s="27">
        <f>'Form Responses 1'!J13*$E$3*(1-$C$3)</f>
        <v>9.3750000000000014E-3</v>
      </c>
      <c r="T20" s="28">
        <f>'Form Responses 1'!J13*$E$3*(1+$C$3)</f>
        <v>1.5625E-2</v>
      </c>
      <c r="U20" s="29" t="b">
        <f>AND('Form Responses 1'!K13&gt;S20,'Form Responses 1'!K13&lt;T20)</f>
        <v>1</v>
      </c>
      <c r="V20" s="27">
        <f t="shared" si="5"/>
        <v>1</v>
      </c>
      <c r="W20" s="27">
        <f>0.5*$E$3*'Form Responses 1'!J13*'Form Responses 1'!J13*(1-$C$3)</f>
        <v>2.3437500000000005E-4</v>
      </c>
      <c r="X20" s="28">
        <f>0.5*$E$3*'Form Responses 1'!J13*'Form Responses 1'!J13*(1+$C$3)</f>
        <v>3.9062500000000008E-4</v>
      </c>
      <c r="Y20" s="29" t="b">
        <f>AND('Form Responses 1'!L13&gt;W20,'Form Responses 1'!L13&lt;X20)</f>
        <v>1</v>
      </c>
      <c r="Z20" s="27">
        <f t="shared" si="6"/>
        <v>1</v>
      </c>
      <c r="AA20" s="27">
        <f>'Form Responses 1'!M13/'Form Responses 1'!N13*(1-$C$3)</f>
        <v>0.71249999999999991</v>
      </c>
      <c r="AB20" s="28">
        <f>'Form Responses 1'!M13/'Form Responses 1'!N13*(1+$C$3)</f>
        <v>1.1875</v>
      </c>
      <c r="AC20" s="29" t="b">
        <f>AND('Form Responses 1'!O13&gt;AA20,'Form Responses 1'!O13&lt;AB20)</f>
        <v>1</v>
      </c>
      <c r="AD20" s="27">
        <f t="shared" si="7"/>
        <v>1</v>
      </c>
      <c r="AE20" s="27">
        <f>'Form Responses 1'!O13*$E$4*(1-$C$3)</f>
        <v>0.17812499999999998</v>
      </c>
      <c r="AF20" s="28">
        <f>'Form Responses 1'!O13*$E$4*(1+$C$3)</f>
        <v>0.296875</v>
      </c>
      <c r="AG20" s="29" t="b">
        <f>AND('Form Responses 1'!P13&gt;AE20,'Form Responses 1'!P13&lt;AF20)</f>
        <v>1</v>
      </c>
      <c r="AH20" s="27">
        <f t="shared" si="8"/>
        <v>1</v>
      </c>
      <c r="AI20" s="27">
        <f>0.5*$E$4*'Form Responses 1'!O13*'Form Responses 1'!O13*(1-$C$3)</f>
        <v>8.4609375000000001E-2</v>
      </c>
      <c r="AJ20" s="28">
        <f>0.5*$E$4*'Form Responses 1'!O13*'Form Responses 1'!O13*(1+$C$3)</f>
        <v>0.14101562500000001</v>
      </c>
      <c r="AK20" s="29" t="b">
        <f>AND('Form Responses 1'!Q13&gt;AI20,'Form Responses 1'!Q13&lt;AJ20)</f>
        <v>1</v>
      </c>
      <c r="AL20" s="27">
        <f t="shared" si="9"/>
        <v>1</v>
      </c>
      <c r="AM20" s="27">
        <f>'Form Responses 1'!F13*(1-$C$3)</f>
        <v>0.1875</v>
      </c>
      <c r="AN20" s="28">
        <f>'Form Responses 1'!F13*(1+$C$3)</f>
        <v>0.3125</v>
      </c>
      <c r="AO20" s="29" t="b">
        <f>AND('Form Responses 1'!R13&gt;AM20,'Form Responses 1'!R13&lt;AN20)</f>
        <v>1</v>
      </c>
      <c r="AP20" s="27">
        <f t="shared" si="10"/>
        <v>1</v>
      </c>
      <c r="AQ20" s="27">
        <f>'Form Responses 1'!G13*(1-$C$3)</f>
        <v>9.7500000000000003E-2</v>
      </c>
      <c r="AR20" s="28">
        <f>'Form Responses 1'!G13*(1+$C$3)</f>
        <v>0.16250000000000001</v>
      </c>
      <c r="AS20" s="29" t="b">
        <f>AND('Form Responses 1'!S13&gt;AQ20,'Form Responses 1'!S13&lt;AR20)</f>
        <v>1</v>
      </c>
      <c r="AT20" s="27">
        <f t="shared" si="11"/>
        <v>1</v>
      </c>
      <c r="AU20" s="27">
        <f>('Form Responses 1'!K13+'Form Responses 1'!P13)*(1-$C$3)</f>
        <v>0.1875</v>
      </c>
      <c r="AV20" s="28">
        <f>('Form Responses 1'!K13+'Form Responses 1'!P13)*(1+$C$3)</f>
        <v>0.3125</v>
      </c>
      <c r="AW20" s="29" t="b">
        <f>AND('Form Responses 1'!T13&gt;AU20,'Form Responses 1'!T13&lt;AV20)</f>
        <v>1</v>
      </c>
      <c r="AX20" s="27">
        <f t="shared" si="12"/>
        <v>1</v>
      </c>
      <c r="AY20" s="27">
        <f>('Form Responses 1'!L13+'Form Responses 1'!Q13)*(1-$C$3)</f>
        <v>8.4824999999999998E-2</v>
      </c>
      <c r="AZ20" s="28">
        <f>('Form Responses 1'!L13+'Form Responses 1'!Q13)*(1+$C$3)</f>
        <v>0.141375</v>
      </c>
      <c r="BA20" s="29" t="b">
        <f>AND('Form Responses 1'!U13&gt;AY20,'Form Responses 1'!U13&lt;AZ20)</f>
        <v>1</v>
      </c>
      <c r="BB20" s="27">
        <f t="shared" si="13"/>
        <v>1</v>
      </c>
      <c r="BC20" s="27">
        <f>('Form Responses 1'!R13-'Form Responses 1'!T13)/'Form Responses 1'!R13*100</f>
        <v>0</v>
      </c>
      <c r="BD20" s="27">
        <f>IF(AND(BC20&gt;=20,'Form Responses 1'!V13=$BC$1)=TRUE,1,0)</f>
        <v>0</v>
      </c>
      <c r="BE20" s="27">
        <f>IF(AND(BC20&gt;=0,BC20&lt;=20,'Form Responses 1'!V13=$BC$2)=TRUE,1,0)</f>
        <v>1</v>
      </c>
      <c r="BF20" s="27">
        <f t="shared" si="14"/>
        <v>0</v>
      </c>
      <c r="BG20" s="27">
        <f t="shared" si="15"/>
        <v>1</v>
      </c>
      <c r="BH20" s="27">
        <f>('Form Responses 1'!S13-'Form Responses 1'!U13)/'Form Responses 1'!S13*100</f>
        <v>15.384615384615389</v>
      </c>
      <c r="BI20" s="28">
        <f>IF(AND(BH20&gt;=20,'Form Responses 1'!W13=$BH$1)=TRUE,1,0)</f>
        <v>0</v>
      </c>
      <c r="BJ20" s="28">
        <f>IF(AND(BH20&gt;=0,BH20&lt;=20,'Form Responses 1'!W13=$BH$2)=TRUE,1,0)</f>
        <v>1</v>
      </c>
      <c r="BK20" s="28">
        <f t="shared" si="16"/>
        <v>0</v>
      </c>
      <c r="BL20" s="27">
        <f t="shared" si="17"/>
        <v>1</v>
      </c>
      <c r="BM20" s="7"/>
    </row>
    <row r="21" spans="1:65" ht="15.75" customHeight="1">
      <c r="A21" s="7" t="str">
        <f>'Form Responses 1'!B14</f>
        <v>Student 12</v>
      </c>
      <c r="B21" s="27">
        <f t="shared" si="0"/>
        <v>15</v>
      </c>
      <c r="C21" s="27">
        <f>'Form Responses 1'!C14/'Form Responses 1'!D14*(1-$C$3)</f>
        <v>0.75</v>
      </c>
      <c r="D21" s="28">
        <f>'Form Responses 1'!C14/'Form Responses 1'!D14*(1+$C$3)</f>
        <v>1.25</v>
      </c>
      <c r="E21" s="29" t="b">
        <f>AND('Form Responses 1'!E14&gt;C21,'Form Responses 1'!E14&lt;D21)</f>
        <v>1</v>
      </c>
      <c r="F21" s="27">
        <f t="shared" si="1"/>
        <v>1</v>
      </c>
      <c r="G21" s="27">
        <f>'Form Responses 1'!E14*$E$3*(1-$C$3)</f>
        <v>0.1875</v>
      </c>
      <c r="H21" s="28">
        <f>'Form Responses 1'!E14*$E$3*(1+$C$3)</f>
        <v>0.3125</v>
      </c>
      <c r="I21" s="29" t="b">
        <f>AND('Form Responses 1'!F14&gt;G21,'Form Responses 1'!F14&lt;H21)</f>
        <v>1</v>
      </c>
      <c r="J21" s="27">
        <f t="shared" si="2"/>
        <v>1</v>
      </c>
      <c r="K21" s="27">
        <f>0.5*$E$3*'Form Responses 1'!E14*'Form Responses 1'!E14*(1-$C$3)</f>
        <v>9.375E-2</v>
      </c>
      <c r="L21" s="28">
        <f>0.5*$E$3*'Form Responses 1'!E14*'Form Responses 1'!E14*(1+$C$3)</f>
        <v>0.15625</v>
      </c>
      <c r="M21" s="29" t="b">
        <f>AND('Form Responses 1'!G14&gt;K21,'Form Responses 1'!G14&lt;L21)</f>
        <v>1</v>
      </c>
      <c r="N21" s="27">
        <f t="shared" si="3"/>
        <v>1</v>
      </c>
      <c r="O21" s="27">
        <f>'Form Responses 1'!H14/'Form Responses 1'!I14*(1-$C$3)</f>
        <v>3.7500000000000006E-2</v>
      </c>
      <c r="P21" s="28">
        <f>'Form Responses 1'!H14/'Form Responses 1'!I14*(1+$C$3)</f>
        <v>6.25E-2</v>
      </c>
      <c r="Q21" s="29" t="b">
        <f>AND('Form Responses 1'!J14&gt;O21,'Form Responses 1'!J14&lt;P21)</f>
        <v>1</v>
      </c>
      <c r="R21" s="27">
        <f t="shared" si="4"/>
        <v>1</v>
      </c>
      <c r="S21" s="27">
        <f>'Form Responses 1'!J14*$E$3*(1-$C$3)</f>
        <v>9.3750000000000014E-3</v>
      </c>
      <c r="T21" s="28">
        <f>'Form Responses 1'!J14*$E$3*(1+$C$3)</f>
        <v>1.5625E-2</v>
      </c>
      <c r="U21" s="29" t="b">
        <f>AND('Form Responses 1'!K14&gt;S21,'Form Responses 1'!K14&lt;T21)</f>
        <v>1</v>
      </c>
      <c r="V21" s="27">
        <f t="shared" si="5"/>
        <v>1</v>
      </c>
      <c r="W21" s="27">
        <f>0.5*$E$3*'Form Responses 1'!J14*'Form Responses 1'!J14*(1-$C$3)</f>
        <v>2.3437500000000005E-4</v>
      </c>
      <c r="X21" s="28">
        <f>0.5*$E$3*'Form Responses 1'!J14*'Form Responses 1'!J14*(1+$C$3)</f>
        <v>3.9062500000000008E-4</v>
      </c>
      <c r="Y21" s="29" t="b">
        <f>AND('Form Responses 1'!L14&gt;W21,'Form Responses 1'!L14&lt;X21)</f>
        <v>1</v>
      </c>
      <c r="Z21" s="27">
        <f t="shared" si="6"/>
        <v>1</v>
      </c>
      <c r="AA21" s="27">
        <f>'Form Responses 1'!M14/'Form Responses 1'!N14*(1-$C$3)</f>
        <v>0.71249999999999991</v>
      </c>
      <c r="AB21" s="28">
        <f>'Form Responses 1'!M14/'Form Responses 1'!N14*(1+$C$3)</f>
        <v>1.1875</v>
      </c>
      <c r="AC21" s="29" t="b">
        <f>AND('Form Responses 1'!O14&gt;AA21,'Form Responses 1'!O14&lt;AB21)</f>
        <v>1</v>
      </c>
      <c r="AD21" s="27">
        <f t="shared" si="7"/>
        <v>1</v>
      </c>
      <c r="AE21" s="27">
        <f>'Form Responses 1'!O14*$E$4*(1-$C$3)</f>
        <v>0.17812499999999998</v>
      </c>
      <c r="AF21" s="28">
        <f>'Form Responses 1'!O14*$E$4*(1+$C$3)</f>
        <v>0.296875</v>
      </c>
      <c r="AG21" s="29" t="b">
        <f>AND('Form Responses 1'!P14&gt;AE21,'Form Responses 1'!P14&lt;AF21)</f>
        <v>1</v>
      </c>
      <c r="AH21" s="27">
        <f t="shared" si="8"/>
        <v>1</v>
      </c>
      <c r="AI21" s="27">
        <f>0.5*$E$4*'Form Responses 1'!O14*'Form Responses 1'!O14*(1-$C$3)</f>
        <v>8.4609375000000001E-2</v>
      </c>
      <c r="AJ21" s="28">
        <f>0.5*$E$4*'Form Responses 1'!O14*'Form Responses 1'!O14*(1+$C$3)</f>
        <v>0.14101562500000001</v>
      </c>
      <c r="AK21" s="29" t="b">
        <f>AND('Form Responses 1'!Q14&gt;AI21,'Form Responses 1'!Q14&lt;AJ21)</f>
        <v>1</v>
      </c>
      <c r="AL21" s="27">
        <f t="shared" si="9"/>
        <v>1</v>
      </c>
      <c r="AM21" s="27">
        <f>'Form Responses 1'!F14*(1-$C$3)</f>
        <v>0.1875</v>
      </c>
      <c r="AN21" s="28">
        <f>'Form Responses 1'!F14*(1+$C$3)</f>
        <v>0.3125</v>
      </c>
      <c r="AO21" s="29" t="b">
        <f>AND('Form Responses 1'!R14&gt;AM21,'Form Responses 1'!R14&lt;AN21)</f>
        <v>1</v>
      </c>
      <c r="AP21" s="27">
        <f t="shared" si="10"/>
        <v>1</v>
      </c>
      <c r="AQ21" s="27">
        <f>'Form Responses 1'!G14*(1-$C$3)</f>
        <v>9.7500000000000003E-2</v>
      </c>
      <c r="AR21" s="28">
        <f>'Form Responses 1'!G14*(1+$C$3)</f>
        <v>0.16250000000000001</v>
      </c>
      <c r="AS21" s="29" t="b">
        <f>AND('Form Responses 1'!S14&gt;AQ21,'Form Responses 1'!S14&lt;AR21)</f>
        <v>1</v>
      </c>
      <c r="AT21" s="27">
        <f t="shared" si="11"/>
        <v>1</v>
      </c>
      <c r="AU21" s="27">
        <f>('Form Responses 1'!K14+'Form Responses 1'!P14)*(1-$C$3)</f>
        <v>0.1875</v>
      </c>
      <c r="AV21" s="28">
        <f>('Form Responses 1'!K14+'Form Responses 1'!P14)*(1+$C$3)</f>
        <v>0.3125</v>
      </c>
      <c r="AW21" s="29" t="b">
        <f>AND('Form Responses 1'!T14&gt;AU21,'Form Responses 1'!T14&lt;AV21)</f>
        <v>1</v>
      </c>
      <c r="AX21" s="27">
        <f t="shared" si="12"/>
        <v>1</v>
      </c>
      <c r="AY21" s="27">
        <f>('Form Responses 1'!L14+'Form Responses 1'!Q14)*(1-$C$3)</f>
        <v>8.4824999999999998E-2</v>
      </c>
      <c r="AZ21" s="28">
        <f>('Form Responses 1'!L14+'Form Responses 1'!Q14)*(1+$C$3)</f>
        <v>0.141375</v>
      </c>
      <c r="BA21" s="29" t="b">
        <f>AND('Form Responses 1'!U14&gt;AY21,'Form Responses 1'!U14&lt;AZ21)</f>
        <v>1</v>
      </c>
      <c r="BB21" s="27">
        <f t="shared" si="13"/>
        <v>1</v>
      </c>
      <c r="BC21" s="27">
        <f>('Form Responses 1'!R14-'Form Responses 1'!T14)/'Form Responses 1'!R14*100</f>
        <v>0</v>
      </c>
      <c r="BD21" s="27">
        <f>IF(AND(BC21&gt;=20,'Form Responses 1'!V14=$BC$1)=TRUE,1,0)</f>
        <v>0</v>
      </c>
      <c r="BE21" s="27">
        <f>IF(AND(BC21&gt;=0,BC21&lt;=20,'Form Responses 1'!V14=$BC$2)=TRUE,1,0)</f>
        <v>1</v>
      </c>
      <c r="BF21" s="27">
        <f t="shared" si="14"/>
        <v>0</v>
      </c>
      <c r="BG21" s="27">
        <f t="shared" si="15"/>
        <v>1</v>
      </c>
      <c r="BH21" s="27">
        <f>('Form Responses 1'!S14-'Form Responses 1'!U14)/'Form Responses 1'!S14*100</f>
        <v>15.384615384615389</v>
      </c>
      <c r="BI21" s="28">
        <f>IF(AND(BH21&gt;=20,'Form Responses 1'!W14=$BH$1)=TRUE,1,0)</f>
        <v>0</v>
      </c>
      <c r="BJ21" s="28">
        <f>IF(AND(BH21&gt;=0,BH21&lt;=20,'Form Responses 1'!W14=$BH$2)=TRUE,1,0)</f>
        <v>1</v>
      </c>
      <c r="BK21" s="28">
        <f t="shared" si="16"/>
        <v>0</v>
      </c>
      <c r="BL21" s="27">
        <f t="shared" si="17"/>
        <v>1</v>
      </c>
      <c r="BM21" s="7"/>
    </row>
    <row r="22" spans="1:65" ht="15.75" customHeight="1">
      <c r="A22" s="7" t="str">
        <f>'Form Responses 1'!B15</f>
        <v>Student 13</v>
      </c>
      <c r="B22" s="27">
        <f t="shared" si="0"/>
        <v>13</v>
      </c>
      <c r="C22" s="27">
        <f>'Form Responses 1'!C15/'Form Responses 1'!D15*(1-$C$3)</f>
        <v>0.68807339449541283</v>
      </c>
      <c r="D22" s="28">
        <f>'Form Responses 1'!C15/'Form Responses 1'!D15*(1+$C$3)</f>
        <v>1.1467889908256881</v>
      </c>
      <c r="E22" s="29" t="b">
        <f>AND('Form Responses 1'!E15&gt;C22,'Form Responses 1'!E15&lt;D22)</f>
        <v>1</v>
      </c>
      <c r="F22" s="27">
        <f t="shared" si="1"/>
        <v>1</v>
      </c>
      <c r="G22" s="27">
        <f>'Form Responses 1'!E15*$E$3*(1-$C$3)</f>
        <v>0.17201250000000001</v>
      </c>
      <c r="H22" s="28">
        <f>'Form Responses 1'!E15*$E$3*(1+$C$3)</f>
        <v>0.28668749999999998</v>
      </c>
      <c r="I22" s="29" t="b">
        <f>AND('Form Responses 1'!F15&gt;G22,'Form Responses 1'!F15&lt;H22)</f>
        <v>1</v>
      </c>
      <c r="J22" s="27">
        <f t="shared" si="2"/>
        <v>1</v>
      </c>
      <c r="K22" s="27">
        <f>0.5*$E$3*'Form Responses 1'!E15*'Form Responses 1'!E15*(1-$C$3)</f>
        <v>7.8902133750000006E-2</v>
      </c>
      <c r="L22" s="28">
        <f>0.5*$E$3*'Form Responses 1'!E15*'Form Responses 1'!E15*(1+$C$3)</f>
        <v>0.13150355625000001</v>
      </c>
      <c r="M22" s="29" t="b">
        <f>AND('Form Responses 1'!G15&gt;K22,'Form Responses 1'!G15&lt;L22)</f>
        <v>1</v>
      </c>
      <c r="N22" s="27">
        <f t="shared" si="3"/>
        <v>1</v>
      </c>
      <c r="O22" s="27" t="e">
        <f>'Form Responses 1'!H15/'Form Responses 1'!I15*(1-$C$3)</f>
        <v>#DIV/0!</v>
      </c>
      <c r="P22" s="28" t="e">
        <f>'Form Responses 1'!H15/'Form Responses 1'!I15*(1+$C$3)</f>
        <v>#DIV/0!</v>
      </c>
      <c r="Q22" s="30" t="b">
        <v>1</v>
      </c>
      <c r="R22" s="27">
        <f t="shared" si="4"/>
        <v>1</v>
      </c>
      <c r="S22" s="27">
        <f>'Form Responses 1'!J15*$E$3*(1-$C$3)</f>
        <v>0</v>
      </c>
      <c r="T22" s="28">
        <f>'Form Responses 1'!J15*$E$3*(1+$C$3)</f>
        <v>0</v>
      </c>
      <c r="U22" s="29" t="b">
        <f>AND('Form Responses 1'!K15&gt;S22,'Form Responses 1'!K15&lt;T22)</f>
        <v>0</v>
      </c>
      <c r="V22" s="27">
        <f t="shared" si="5"/>
        <v>0</v>
      </c>
      <c r="W22" s="27">
        <f>0.5*$E$3*'Form Responses 1'!J15*'Form Responses 1'!J15*(1-$C$3)</f>
        <v>0</v>
      </c>
      <c r="X22" s="28">
        <f>0.5*$E$3*'Form Responses 1'!J15*'Form Responses 1'!J15*(1+$C$3)</f>
        <v>0</v>
      </c>
      <c r="Y22" s="29" t="b">
        <f>AND('Form Responses 1'!L15&gt;W22,'Form Responses 1'!L15&lt;X22)</f>
        <v>0</v>
      </c>
      <c r="Z22" s="27">
        <f t="shared" si="6"/>
        <v>0</v>
      </c>
      <c r="AA22" s="27">
        <f>'Form Responses 1'!M15/'Form Responses 1'!N15*(1-$C$3)</f>
        <v>0.50167224080267558</v>
      </c>
      <c r="AB22" s="28">
        <f>'Form Responses 1'!M15/'Form Responses 1'!N15*(1+$C$3)</f>
        <v>0.83612040133779264</v>
      </c>
      <c r="AC22" s="29" t="b">
        <f>AND('Form Responses 1'!O15&gt;AA22,'Form Responses 1'!O15&lt;AB22)</f>
        <v>1</v>
      </c>
      <c r="AD22" s="27">
        <f t="shared" si="7"/>
        <v>1</v>
      </c>
      <c r="AE22" s="27">
        <f>'Form Responses 1'!O15*$E$4*(1-$C$3)</f>
        <v>0.12541875000000002</v>
      </c>
      <c r="AF22" s="28">
        <f>'Form Responses 1'!O15*$E$4*(1+$C$3)</f>
        <v>0.20903125</v>
      </c>
      <c r="AG22" s="29" t="b">
        <f>AND('Form Responses 1'!P15&gt;AE22,'Form Responses 1'!P15&lt;AF22)</f>
        <v>1</v>
      </c>
      <c r="AH22" s="27">
        <f t="shared" si="8"/>
        <v>1</v>
      </c>
      <c r="AI22" s="27">
        <f>0.5*$E$4*'Form Responses 1'!O15*'Form Responses 1'!O15*(1-$C$3)</f>
        <v>4.1946300937500007E-2</v>
      </c>
      <c r="AJ22" s="28">
        <f>0.5*$E$4*'Form Responses 1'!O15*'Form Responses 1'!O15*(1+$C$3)</f>
        <v>6.9910501562500005E-2</v>
      </c>
      <c r="AK22" s="29" t="b">
        <f>AND('Form Responses 1'!Q15&gt;AI22,'Form Responses 1'!Q15&lt;AJ22)</f>
        <v>1</v>
      </c>
      <c r="AL22" s="27">
        <f t="shared" si="9"/>
        <v>1</v>
      </c>
      <c r="AM22" s="27">
        <f>'Form Responses 1'!F15*(1-$C$3)</f>
        <v>0.17204999999999998</v>
      </c>
      <c r="AN22" s="28">
        <f>'Form Responses 1'!F15*(1+$C$3)</f>
        <v>0.28675</v>
      </c>
      <c r="AO22" s="29" t="b">
        <f>AND('Form Responses 1'!R15&gt;AM22,'Form Responses 1'!R15&lt;AN22)</f>
        <v>1</v>
      </c>
      <c r="AP22" s="27">
        <f t="shared" si="10"/>
        <v>1</v>
      </c>
      <c r="AQ22" s="27">
        <f>'Form Responses 1'!G15*(1-$C$3)</f>
        <v>7.8899999999999998E-2</v>
      </c>
      <c r="AR22" s="28">
        <f>'Form Responses 1'!G15*(1+$C$3)</f>
        <v>0.13150000000000001</v>
      </c>
      <c r="AS22" s="29" t="b">
        <f>AND('Form Responses 1'!S15&gt;AQ22,'Form Responses 1'!S15&lt;AR22)</f>
        <v>1</v>
      </c>
      <c r="AT22" s="27">
        <f t="shared" si="11"/>
        <v>1</v>
      </c>
      <c r="AU22" s="27">
        <f>('Form Responses 1'!K15+'Form Responses 1'!P15)*(1-$C$3)</f>
        <v>0.12539999999999998</v>
      </c>
      <c r="AV22" s="28">
        <f>('Form Responses 1'!K15+'Form Responses 1'!P15)*(1+$C$3)</f>
        <v>0.20899999999999999</v>
      </c>
      <c r="AW22" s="29" t="b">
        <f>AND('Form Responses 1'!T15&gt;AU22,'Form Responses 1'!T15&lt;AV22)</f>
        <v>1</v>
      </c>
      <c r="AX22" s="27">
        <f t="shared" si="12"/>
        <v>1</v>
      </c>
      <c r="AY22" s="27">
        <f>('Form Responses 1'!L15+'Form Responses 1'!Q15)*(1-$C$3)</f>
        <v>4.1924999999999997E-2</v>
      </c>
      <c r="AZ22" s="28">
        <f>('Form Responses 1'!L15+'Form Responses 1'!Q15)*(1+$C$3)</f>
        <v>6.9874999999999993E-2</v>
      </c>
      <c r="BA22" s="29" t="b">
        <f>AND('Form Responses 1'!U15&gt;AY22,'Form Responses 1'!U15&lt;AZ22)</f>
        <v>1</v>
      </c>
      <c r="BB22" s="27">
        <f t="shared" si="13"/>
        <v>1</v>
      </c>
      <c r="BC22" s="27">
        <f>('Form Responses 1'!R15-'Form Responses 1'!T15)/'Form Responses 1'!R15*100</f>
        <v>27.114210985178733</v>
      </c>
      <c r="BD22" s="27">
        <f>IF(AND(BC22&gt;=20,'Form Responses 1'!V15=$BC$1)=TRUE,1,0)</f>
        <v>1</v>
      </c>
      <c r="BE22" s="27">
        <f>IF(AND(BC22&gt;=0,BC22&lt;=20,'Form Responses 1'!V15=$BC$2)=TRUE,1,0)</f>
        <v>0</v>
      </c>
      <c r="BF22" s="27">
        <f t="shared" si="14"/>
        <v>0</v>
      </c>
      <c r="BG22" s="27">
        <f t="shared" si="15"/>
        <v>1</v>
      </c>
      <c r="BH22" s="27">
        <f>('Form Responses 1'!S15-'Form Responses 1'!U15)/'Form Responses 1'!S15*100</f>
        <v>46.863117870722434</v>
      </c>
      <c r="BI22" s="28">
        <f>IF(AND(BH22&gt;=20,'Form Responses 1'!W15=$BH$1)=TRUE,1,0)</f>
        <v>1</v>
      </c>
      <c r="BJ22" s="28">
        <f>IF(AND(BH22&gt;=0,BH22&lt;=20,'Form Responses 1'!W15=$BH$2)=TRUE,1,0)</f>
        <v>0</v>
      </c>
      <c r="BK22" s="28">
        <f t="shared" si="16"/>
        <v>0</v>
      </c>
      <c r="BL22" s="27">
        <f t="shared" si="17"/>
        <v>1</v>
      </c>
      <c r="BM22" s="7"/>
    </row>
    <row r="23" spans="1:65" ht="15.75" customHeight="1">
      <c r="A23" s="7" t="str">
        <f>'Form Responses 1'!B16</f>
        <v>Student 14</v>
      </c>
      <c r="B23" s="27">
        <f t="shared" si="0"/>
        <v>11</v>
      </c>
      <c r="C23" s="27">
        <f>'Form Responses 1'!C16/'Form Responses 1'!D16*(1-$C$3)</f>
        <v>0.68807339449541283</v>
      </c>
      <c r="D23" s="28">
        <f>'Form Responses 1'!C16/'Form Responses 1'!D16*(1+$C$3)</f>
        <v>1.1467889908256881</v>
      </c>
      <c r="E23" s="29" t="b">
        <f>AND('Form Responses 1'!E16&gt;C23,'Form Responses 1'!E16&lt;D23)</f>
        <v>1</v>
      </c>
      <c r="F23" s="27">
        <f t="shared" si="1"/>
        <v>1</v>
      </c>
      <c r="G23" s="27">
        <f>'Form Responses 1'!E16*$E$3*(1-$C$3)</f>
        <v>0.17201812499999999</v>
      </c>
      <c r="H23" s="28">
        <f>'Form Responses 1'!E16*$E$3*(1+$C$3)</f>
        <v>0.28669687499999996</v>
      </c>
      <c r="I23" s="29" t="b">
        <f>AND('Form Responses 1'!F16&gt;G23,'Form Responses 1'!F16&lt;H23)</f>
        <v>1</v>
      </c>
      <c r="J23" s="27">
        <f t="shared" si="2"/>
        <v>1</v>
      </c>
      <c r="K23" s="27">
        <f>0.5*$E$3*'Form Responses 1'!E16*'Form Responses 1'!E16*(1-$C$3)</f>
        <v>7.8907294209375006E-2</v>
      </c>
      <c r="L23" s="28">
        <f>0.5*$E$3*'Form Responses 1'!E16*'Form Responses 1'!E16*(1+$C$3)</f>
        <v>0.13151215701562499</v>
      </c>
      <c r="M23" s="29" t="b">
        <f>AND('Form Responses 1'!G16&gt;K23,'Form Responses 1'!G16&lt;L23)</f>
        <v>0</v>
      </c>
      <c r="N23" s="27">
        <f t="shared" si="3"/>
        <v>0</v>
      </c>
      <c r="O23" s="27" t="e">
        <f>'Form Responses 1'!H16/'Form Responses 1'!I16*(1-$C$3)</f>
        <v>#DIV/0!</v>
      </c>
      <c r="P23" s="28" t="e">
        <f>'Form Responses 1'!H16/'Form Responses 1'!I16*(1+$C$3)</f>
        <v>#DIV/0!</v>
      </c>
      <c r="Q23" s="30" t="b">
        <v>1</v>
      </c>
      <c r="R23" s="27">
        <f t="shared" si="4"/>
        <v>1</v>
      </c>
      <c r="S23" s="27">
        <f>'Form Responses 1'!J16*$E$3*(1-$C$3)</f>
        <v>0</v>
      </c>
      <c r="T23" s="28">
        <f>'Form Responses 1'!J16*$E$3*(1+$C$3)</f>
        <v>0</v>
      </c>
      <c r="U23" s="29" t="b">
        <f>AND('Form Responses 1'!K16&gt;S23,'Form Responses 1'!K16&lt;T23)</f>
        <v>0</v>
      </c>
      <c r="V23" s="27">
        <f t="shared" si="5"/>
        <v>0</v>
      </c>
      <c r="W23" s="27">
        <f>0.5*$E$3*'Form Responses 1'!J16*'Form Responses 1'!J16*(1-$C$3)</f>
        <v>0</v>
      </c>
      <c r="X23" s="28">
        <f>0.5*$E$3*'Form Responses 1'!J16*'Form Responses 1'!J16*(1+$C$3)</f>
        <v>0</v>
      </c>
      <c r="Y23" s="29" t="b">
        <f>AND('Form Responses 1'!L16&gt;W23,'Form Responses 1'!L16&lt;X23)</f>
        <v>0</v>
      </c>
      <c r="Z23" s="27">
        <f t="shared" si="6"/>
        <v>0</v>
      </c>
      <c r="AA23" s="27">
        <f>'Form Responses 1'!M16/'Form Responses 1'!N16*(1-$C$3)</f>
        <v>0.50167224080267558</v>
      </c>
      <c r="AB23" s="28">
        <f>'Form Responses 1'!M16/'Form Responses 1'!N16*(1+$C$3)</f>
        <v>0.83612040133779264</v>
      </c>
      <c r="AC23" s="29" t="b">
        <f>AND('Form Responses 1'!O16&gt;AA23,'Form Responses 1'!O16&lt;AB23)</f>
        <v>1</v>
      </c>
      <c r="AD23" s="27">
        <f t="shared" si="7"/>
        <v>1</v>
      </c>
      <c r="AE23" s="27">
        <f>'Form Responses 1'!O16*$E$4*(1-$C$3)</f>
        <v>0.12541875000000002</v>
      </c>
      <c r="AF23" s="28">
        <f>'Form Responses 1'!O16*$E$4*(1+$C$3)</f>
        <v>0.20903125</v>
      </c>
      <c r="AG23" s="29" t="b">
        <f>AND('Form Responses 1'!P16&gt;AE23,'Form Responses 1'!P16&lt;AF23)</f>
        <v>1</v>
      </c>
      <c r="AH23" s="27">
        <f t="shared" si="8"/>
        <v>1</v>
      </c>
      <c r="AI23" s="27">
        <f>0.5*$E$4*'Form Responses 1'!O16*'Form Responses 1'!O16*(1-$C$3)</f>
        <v>4.1946300937500007E-2</v>
      </c>
      <c r="AJ23" s="28">
        <f>0.5*$E$4*'Form Responses 1'!O16*'Form Responses 1'!O16*(1+$C$3)</f>
        <v>6.9910501562500005E-2</v>
      </c>
      <c r="AK23" s="29" t="b">
        <f>AND('Form Responses 1'!Q16&gt;AI23,'Form Responses 1'!Q16&lt;AJ23)</f>
        <v>0</v>
      </c>
      <c r="AL23" s="27">
        <f t="shared" si="9"/>
        <v>0</v>
      </c>
      <c r="AM23" s="27">
        <f>'Form Responses 1'!F16*(1-$C$3)</f>
        <v>0.17202000000000001</v>
      </c>
      <c r="AN23" s="28">
        <f>'Form Responses 1'!F16*(1+$C$3)</f>
        <v>0.28670000000000001</v>
      </c>
      <c r="AO23" s="29" t="b">
        <f>AND('Form Responses 1'!R16&gt;AM23,'Form Responses 1'!R16&lt;AN23)</f>
        <v>1</v>
      </c>
      <c r="AP23" s="27">
        <f t="shared" si="10"/>
        <v>1</v>
      </c>
      <c r="AQ23" s="27">
        <f>'Form Responses 1'!G16*(1-$C$3)</f>
        <v>78.907499999999999</v>
      </c>
      <c r="AR23" s="28">
        <f>'Form Responses 1'!G16*(1+$C$3)</f>
        <v>131.51249999999999</v>
      </c>
      <c r="AS23" s="29" t="b">
        <f>AND('Form Responses 1'!S16&gt;AQ23,'Form Responses 1'!S16&lt;AR23)</f>
        <v>1</v>
      </c>
      <c r="AT23" s="27">
        <f t="shared" si="11"/>
        <v>1</v>
      </c>
      <c r="AU23" s="27">
        <f>('Form Responses 1'!K16+'Form Responses 1'!P16)*(1-$C$3)</f>
        <v>0.125418</v>
      </c>
      <c r="AV23" s="28">
        <f>('Form Responses 1'!K16+'Form Responses 1'!P16)*(1+$C$3)</f>
        <v>0.20903000000000002</v>
      </c>
      <c r="AW23" s="29" t="b">
        <f>AND('Form Responses 1'!T16&gt;AU23,'Form Responses 1'!T16&lt;AV23)</f>
        <v>1</v>
      </c>
      <c r="AX23" s="27">
        <f t="shared" si="12"/>
        <v>1</v>
      </c>
      <c r="AY23" s="27">
        <f>('Form Responses 1'!L16+'Form Responses 1'!Q16)*(1-$C$3)</f>
        <v>41.945999999999998</v>
      </c>
      <c r="AZ23" s="28">
        <f>('Form Responses 1'!L16+'Form Responses 1'!Q16)*(1+$C$3)</f>
        <v>69.91</v>
      </c>
      <c r="BA23" s="29" t="b">
        <f>AND('Form Responses 1'!U16&gt;AY23,'Form Responses 1'!U16&lt;AZ23)</f>
        <v>1</v>
      </c>
      <c r="BB23" s="27">
        <f t="shared" si="13"/>
        <v>1</v>
      </c>
      <c r="BC23" s="27">
        <f>('Form Responses 1'!R16-'Form Responses 1'!T16)/'Form Responses 1'!R16*100</f>
        <v>27.091035926055106</v>
      </c>
      <c r="BD23" s="27">
        <f>IF(AND(BC23&gt;=20,'Form Responses 1'!V16=$BC$1)=TRUE,1,0)</f>
        <v>1</v>
      </c>
      <c r="BE23" s="27">
        <f>IF(AND(BC23&gt;=0,BC23&lt;=20,'Form Responses 1'!V16=$BC$2)=TRUE,1,0)</f>
        <v>0</v>
      </c>
      <c r="BF23" s="27">
        <f t="shared" si="14"/>
        <v>0</v>
      </c>
      <c r="BG23" s="27">
        <f t="shared" si="15"/>
        <v>1</v>
      </c>
      <c r="BH23" s="27">
        <f>('Form Responses 1'!S16-'Form Responses 1'!U16)/'Form Responses 1'!S16*100</f>
        <v>46.841554985267557</v>
      </c>
      <c r="BI23" s="28">
        <f>IF(AND(BH23&gt;=20,'Form Responses 1'!W16=$BH$1)=TRUE,1,0)</f>
        <v>1</v>
      </c>
      <c r="BJ23" s="28">
        <f>IF(AND(BH23&gt;=0,BH23&lt;=20,'Form Responses 1'!W16=$BH$2)=TRUE,1,0)</f>
        <v>0</v>
      </c>
      <c r="BK23" s="28">
        <f t="shared" si="16"/>
        <v>0</v>
      </c>
      <c r="BL23" s="27">
        <f t="shared" si="17"/>
        <v>1</v>
      </c>
      <c r="BM23" s="7"/>
    </row>
    <row r="24" spans="1:65" ht="15.75" customHeight="1">
      <c r="A24" s="7" t="str">
        <f>'Form Responses 1'!B17</f>
        <v>Student 15</v>
      </c>
      <c r="B24" s="27">
        <f t="shared" si="0"/>
        <v>13</v>
      </c>
      <c r="C24" s="27">
        <f>'Form Responses 1'!C17/'Form Responses 1'!D17*(1-$C$3)</f>
        <v>0.68807339449541283</v>
      </c>
      <c r="D24" s="28">
        <f>'Form Responses 1'!C17/'Form Responses 1'!D17*(1+$C$3)</f>
        <v>1.1467889908256881</v>
      </c>
      <c r="E24" s="29" t="b">
        <f>AND('Form Responses 1'!E17&gt;C24,'Form Responses 1'!E17&lt;D24)</f>
        <v>1</v>
      </c>
      <c r="F24" s="27">
        <f t="shared" si="1"/>
        <v>1</v>
      </c>
      <c r="G24" s="27">
        <f>'Form Responses 1'!E17*$E$3*(1-$C$3)</f>
        <v>0.17193750000000002</v>
      </c>
      <c r="H24" s="28">
        <f>'Form Responses 1'!E17*$E$3*(1+$C$3)</f>
        <v>0.2865625</v>
      </c>
      <c r="I24" s="29" t="b">
        <f>AND('Form Responses 1'!F17&gt;G24,'Form Responses 1'!F17&lt;H24)</f>
        <v>1</v>
      </c>
      <c r="J24" s="27">
        <f t="shared" si="2"/>
        <v>1</v>
      </c>
      <c r="K24" s="27">
        <f>0.5*$E$3*'Form Responses 1'!E17*'Form Responses 1'!E17*(1-$C$3)</f>
        <v>7.8833343750000007E-2</v>
      </c>
      <c r="L24" s="28">
        <f>0.5*$E$3*'Form Responses 1'!E17*'Form Responses 1'!E17*(1+$C$3)</f>
        <v>0.13138890625000002</v>
      </c>
      <c r="M24" s="29" t="b">
        <f>AND('Form Responses 1'!G17&gt;K24,'Form Responses 1'!G17&lt;L24)</f>
        <v>1</v>
      </c>
      <c r="N24" s="27">
        <f t="shared" si="3"/>
        <v>1</v>
      </c>
      <c r="O24" s="27" t="e">
        <f>'Form Responses 1'!H17/'Form Responses 1'!I17*(1-$C$3)</f>
        <v>#DIV/0!</v>
      </c>
      <c r="P24" s="28" t="e">
        <f>'Form Responses 1'!H17/'Form Responses 1'!I17*(1+$C$3)</f>
        <v>#DIV/0!</v>
      </c>
      <c r="Q24" s="30" t="b">
        <v>1</v>
      </c>
      <c r="R24" s="27">
        <f t="shared" si="4"/>
        <v>1</v>
      </c>
      <c r="S24" s="27">
        <f>'Form Responses 1'!J17*$E$3*(1-$C$3)</f>
        <v>0</v>
      </c>
      <c r="T24" s="28">
        <f>'Form Responses 1'!J17*$E$3*(1+$C$3)</f>
        <v>0</v>
      </c>
      <c r="U24" s="29" t="b">
        <f>AND('Form Responses 1'!K17&gt;S24,'Form Responses 1'!K17&lt;T24)</f>
        <v>0</v>
      </c>
      <c r="V24" s="27">
        <f t="shared" si="5"/>
        <v>0</v>
      </c>
      <c r="W24" s="27">
        <f>0.5*$E$3*'Form Responses 1'!J17*'Form Responses 1'!J17*(1-$C$3)</f>
        <v>0</v>
      </c>
      <c r="X24" s="28">
        <f>0.5*$E$3*'Form Responses 1'!J17*'Form Responses 1'!J17*(1+$C$3)</f>
        <v>0</v>
      </c>
      <c r="Y24" s="29" t="b">
        <f>AND('Form Responses 1'!L17&gt;W24,'Form Responses 1'!L17&lt;X24)</f>
        <v>0</v>
      </c>
      <c r="Z24" s="27">
        <f t="shared" si="6"/>
        <v>0</v>
      </c>
      <c r="AA24" s="27">
        <f>'Form Responses 1'!M17/'Form Responses 1'!N17*(1-$C$3)</f>
        <v>0.50167224080267558</v>
      </c>
      <c r="AB24" s="28">
        <f>'Form Responses 1'!M17/'Form Responses 1'!N17*(1+$C$3)</f>
        <v>0.83612040133779264</v>
      </c>
      <c r="AC24" s="29" t="b">
        <f>AND('Form Responses 1'!O17&gt;AA24,'Form Responses 1'!O17&lt;AB24)</f>
        <v>1</v>
      </c>
      <c r="AD24" s="27">
        <f t="shared" si="7"/>
        <v>1</v>
      </c>
      <c r="AE24" s="27">
        <f>'Form Responses 1'!O17*$E$4*(1-$C$3)</f>
        <v>0.12543750000000001</v>
      </c>
      <c r="AF24" s="28">
        <f>'Form Responses 1'!O17*$E$4*(1+$C$3)</f>
        <v>0.20906250000000001</v>
      </c>
      <c r="AG24" s="29" t="b">
        <f>AND('Form Responses 1'!P17&gt;AE24,'Form Responses 1'!P17&lt;AF24)</f>
        <v>1</v>
      </c>
      <c r="AH24" s="27">
        <f t="shared" si="8"/>
        <v>1</v>
      </c>
      <c r="AI24" s="27">
        <f>0.5*$E$4*'Form Responses 1'!O17*'Form Responses 1'!O17*(1-$C$3)</f>
        <v>4.1958843750000002E-2</v>
      </c>
      <c r="AJ24" s="28">
        <f>0.5*$E$4*'Form Responses 1'!O17*'Form Responses 1'!O17*(1+$C$3)</f>
        <v>6.9931406250000008E-2</v>
      </c>
      <c r="AK24" s="29" t="b">
        <f>AND('Form Responses 1'!Q17&gt;AI24,'Form Responses 1'!Q17&lt;AJ24)</f>
        <v>1</v>
      </c>
      <c r="AL24" s="27">
        <f t="shared" si="9"/>
        <v>1</v>
      </c>
      <c r="AM24" s="27">
        <f>'Form Responses 1'!F17*(1-$C$3)</f>
        <v>0.17204999999999998</v>
      </c>
      <c r="AN24" s="28">
        <f>'Form Responses 1'!F17*(1+$C$3)</f>
        <v>0.28675</v>
      </c>
      <c r="AO24" s="29" t="b">
        <f>AND('Form Responses 1'!R17&gt;AM24,'Form Responses 1'!R17&lt;AN24)</f>
        <v>1</v>
      </c>
      <c r="AP24" s="27">
        <f t="shared" si="10"/>
        <v>1</v>
      </c>
      <c r="AQ24" s="27">
        <f>'Form Responses 1'!G17*(1-$C$3)</f>
        <v>7.8899999999999998E-2</v>
      </c>
      <c r="AR24" s="28">
        <f>'Form Responses 1'!G17*(1+$C$3)</f>
        <v>0.13150000000000001</v>
      </c>
      <c r="AS24" s="29" t="b">
        <f>AND('Form Responses 1'!S17&gt;AQ24,'Form Responses 1'!S17&lt;AR24)</f>
        <v>1</v>
      </c>
      <c r="AT24" s="27">
        <f t="shared" si="11"/>
        <v>1</v>
      </c>
      <c r="AU24" s="27">
        <f>('Form Responses 1'!K17+'Form Responses 1'!P17)*(1-$C$3)</f>
        <v>0.12539999999999998</v>
      </c>
      <c r="AV24" s="28">
        <f>('Form Responses 1'!K17+'Form Responses 1'!P17)*(1+$C$3)</f>
        <v>0.20899999999999999</v>
      </c>
      <c r="AW24" s="29" t="b">
        <f>AND('Form Responses 1'!T17&gt;AU24,'Form Responses 1'!T17&lt;AV24)</f>
        <v>1</v>
      </c>
      <c r="AX24" s="27">
        <f t="shared" si="12"/>
        <v>1</v>
      </c>
      <c r="AY24" s="27">
        <f>('Form Responses 1'!L17+'Form Responses 1'!Q17)*(1-$C$3)</f>
        <v>4.2000000000000003E-2</v>
      </c>
      <c r="AZ24" s="28">
        <f>('Form Responses 1'!L17+'Form Responses 1'!Q17)*(1+$C$3)</f>
        <v>7.0000000000000007E-2</v>
      </c>
      <c r="BA24" s="29" t="b">
        <f>AND('Form Responses 1'!U17&gt;AY24,'Form Responses 1'!U17&lt;AZ24)</f>
        <v>1</v>
      </c>
      <c r="BB24" s="27">
        <f t="shared" si="13"/>
        <v>1</v>
      </c>
      <c r="BC24" s="27">
        <f>('Form Responses 1'!R17-'Form Responses 1'!T17)/'Form Responses 1'!R17*100</f>
        <v>27.114210985178733</v>
      </c>
      <c r="BD24" s="27">
        <f>IF(AND(BC24&gt;=20,'Form Responses 1'!V17=$BC$1)=TRUE,1,0)</f>
        <v>1</v>
      </c>
      <c r="BE24" s="27">
        <f>IF(AND(BC24&gt;=0,BC24&lt;=20,'Form Responses 1'!V17=$BC$2)=TRUE,1,0)</f>
        <v>0</v>
      </c>
      <c r="BF24" s="27">
        <f t="shared" si="14"/>
        <v>0</v>
      </c>
      <c r="BG24" s="27">
        <f t="shared" si="15"/>
        <v>1</v>
      </c>
      <c r="BH24" s="27">
        <f>('Form Responses 1'!S17-'Form Responses 1'!U17)/'Form Responses 1'!S17*100</f>
        <v>46.768060836501903</v>
      </c>
      <c r="BI24" s="28">
        <f>IF(AND(BH24&gt;=20,'Form Responses 1'!W17=$BH$1)=TRUE,1,0)</f>
        <v>1</v>
      </c>
      <c r="BJ24" s="28">
        <f>IF(AND(BH24&gt;=0,BH24&lt;=20,'Form Responses 1'!W17=$BH$2)=TRUE,1,0)</f>
        <v>0</v>
      </c>
      <c r="BK24" s="28">
        <f t="shared" si="16"/>
        <v>0</v>
      </c>
      <c r="BL24" s="27">
        <f t="shared" si="17"/>
        <v>1</v>
      </c>
      <c r="BM24" s="7"/>
    </row>
    <row r="25" spans="1:65" ht="15.75" customHeight="1">
      <c r="A25" s="7" t="str">
        <f>'Form Responses 1'!B18</f>
        <v>Student 16</v>
      </c>
      <c r="B25" s="27">
        <f t="shared" si="0"/>
        <v>15</v>
      </c>
      <c r="C25" s="27">
        <f>'Form Responses 1'!C18/'Form Responses 1'!D18*(1-$C$3)</f>
        <v>0.54744525547445255</v>
      </c>
      <c r="D25" s="28">
        <f>'Form Responses 1'!C18/'Form Responses 1'!D18*(1+$C$3)</f>
        <v>0.91240875912408759</v>
      </c>
      <c r="E25" s="29" t="b">
        <f>AND('Form Responses 1'!E18&gt;C25,'Form Responses 1'!E18&lt;D25)</f>
        <v>1</v>
      </c>
      <c r="F25" s="27">
        <f t="shared" si="1"/>
        <v>1</v>
      </c>
      <c r="G25" s="27">
        <f>'Form Responses 1'!E18*$E$3*(1-$C$3)</f>
        <v>0.13685625000000001</v>
      </c>
      <c r="H25" s="28">
        <f>'Form Responses 1'!E18*$E$3*(1+$C$3)</f>
        <v>0.22809374999999998</v>
      </c>
      <c r="I25" s="29" t="b">
        <f>AND('Form Responses 1'!F18&gt;G25,'Form Responses 1'!F18&lt;H25)</f>
        <v>1</v>
      </c>
      <c r="J25" s="27">
        <f t="shared" si="2"/>
        <v>1</v>
      </c>
      <c r="K25" s="27">
        <f>0.5*$E$3*'Form Responses 1'!E18*'Form Responses 1'!E18*(1-$C$3)</f>
        <v>4.9945688437499997E-2</v>
      </c>
      <c r="L25" s="28">
        <f>0.5*$E$3*'Form Responses 1'!E18*'Form Responses 1'!E18*(1+$C$3)</f>
        <v>8.3242814062500003E-2</v>
      </c>
      <c r="M25" s="29" t="b">
        <f>AND('Form Responses 1'!G18&gt;K25,'Form Responses 1'!G18&lt;L25)</f>
        <v>1</v>
      </c>
      <c r="N25" s="27">
        <f t="shared" si="3"/>
        <v>1</v>
      </c>
      <c r="O25" s="27">
        <f>'Form Responses 1'!H18/'Form Responses 1'!I18*(1-$C$3)</f>
        <v>7.6013513513513514E-2</v>
      </c>
      <c r="P25" s="28">
        <f>'Form Responses 1'!H18/'Form Responses 1'!I18*(1+$C$3)</f>
        <v>0.12668918918918917</v>
      </c>
      <c r="Q25" s="29" t="b">
        <f>AND('Form Responses 1'!J18&gt;O25,'Form Responses 1'!J18&lt;P25)</f>
        <v>1</v>
      </c>
      <c r="R25" s="27">
        <f t="shared" si="4"/>
        <v>1</v>
      </c>
      <c r="S25" s="27">
        <f>'Form Responses 1'!J18*$E$3*(1-$C$3)</f>
        <v>1.9003124999999999E-2</v>
      </c>
      <c r="T25" s="28">
        <f>'Form Responses 1'!J18*$E$3*(1+$C$3)</f>
        <v>3.1671875000000002E-2</v>
      </c>
      <c r="U25" s="29" t="b">
        <f>AND('Form Responses 1'!K18&gt;S25,'Form Responses 1'!K18&lt;T25)</f>
        <v>1</v>
      </c>
      <c r="V25" s="27">
        <f t="shared" si="5"/>
        <v>1</v>
      </c>
      <c r="W25" s="27">
        <f>0.5*$E$3*'Form Responses 1'!J18*'Form Responses 1'!J18*(1-$C$3)</f>
        <v>9.6298335937499997E-4</v>
      </c>
      <c r="X25" s="28">
        <f>0.5*$E$3*'Form Responses 1'!J18*'Form Responses 1'!J18*(1+$C$3)</f>
        <v>1.6049722656249999E-3</v>
      </c>
      <c r="Y25" s="29" t="b">
        <f>AND('Form Responses 1'!L18&gt;W25,'Form Responses 1'!L18&lt;X25)</f>
        <v>1</v>
      </c>
      <c r="Z25" s="27">
        <f t="shared" si="6"/>
        <v>1</v>
      </c>
      <c r="AA25" s="27">
        <f>'Form Responses 1'!M18/'Form Responses 1'!N18*(1-$C$3)</f>
        <v>0.45045045045045046</v>
      </c>
      <c r="AB25" s="28">
        <f>'Form Responses 1'!M18/'Form Responses 1'!N18*(1+$C$3)</f>
        <v>0.75075075075075071</v>
      </c>
      <c r="AC25" s="29" t="b">
        <f>AND('Form Responses 1'!O18&gt;AA25,'Form Responses 1'!O18&lt;AB25)</f>
        <v>1</v>
      </c>
      <c r="AD25" s="27">
        <f t="shared" si="7"/>
        <v>1</v>
      </c>
      <c r="AE25" s="27">
        <f>'Form Responses 1'!O18*$E$4*(1-$C$3)</f>
        <v>0.11261261250000001</v>
      </c>
      <c r="AF25" s="28">
        <f>'Form Responses 1'!O18*$E$4*(1+$C$3)</f>
        <v>0.18768768750000001</v>
      </c>
      <c r="AG25" s="29" t="b">
        <f>AND('Form Responses 1'!P18&gt;AE25,'Form Responses 1'!P18&lt;AF25)</f>
        <v>1</v>
      </c>
      <c r="AH25" s="27">
        <f t="shared" si="8"/>
        <v>1</v>
      </c>
      <c r="AI25" s="27">
        <f>0.5*$E$4*'Form Responses 1'!O18*'Form Responses 1'!O18*(1-$C$3)</f>
        <v>3.3817601317533752E-2</v>
      </c>
      <c r="AJ25" s="28">
        <f>0.5*$E$4*'Form Responses 1'!O18*'Form Responses 1'!O18*(1+$C$3)</f>
        <v>5.6362668862556253E-2</v>
      </c>
      <c r="AK25" s="29" t="b">
        <f>AND('Form Responses 1'!Q18&gt;AI25,'Form Responses 1'!Q18&lt;AJ25)</f>
        <v>1</v>
      </c>
      <c r="AL25" s="27">
        <f t="shared" si="9"/>
        <v>1</v>
      </c>
      <c r="AM25" s="27">
        <f>'Form Responses 1'!F18*(1-$C$3)</f>
        <v>0.136875</v>
      </c>
      <c r="AN25" s="28">
        <f>'Form Responses 1'!F18*(1+$C$3)</f>
        <v>0.22812499999999999</v>
      </c>
      <c r="AO25" s="29" t="b">
        <f>AND('Form Responses 1'!R18&gt;AM25,'Form Responses 1'!R18&lt;AN25)</f>
        <v>1</v>
      </c>
      <c r="AP25" s="27">
        <f t="shared" si="10"/>
        <v>1</v>
      </c>
      <c r="AQ25" s="27">
        <f>'Form Responses 1'!G18*(1-$C$3)</f>
        <v>4.9942500000000001E-2</v>
      </c>
      <c r="AR25" s="28">
        <f>'Form Responses 1'!G18*(1+$C$3)</f>
        <v>8.3237499999999992E-2</v>
      </c>
      <c r="AS25" s="29" t="b">
        <f>AND('Form Responses 1'!S18&gt;AQ25,'Form Responses 1'!S18&lt;AR25)</f>
        <v>1</v>
      </c>
      <c r="AT25" s="27">
        <f t="shared" si="11"/>
        <v>1</v>
      </c>
      <c r="AU25" s="27">
        <f>('Form Responses 1'!K18+'Form Responses 1'!P18)*(1-$C$3)</f>
        <v>0.13147499999999998</v>
      </c>
      <c r="AV25" s="28">
        <f>('Form Responses 1'!K18+'Form Responses 1'!P18)*(1+$C$3)</f>
        <v>0.21912499999999999</v>
      </c>
      <c r="AW25" s="29" t="b">
        <f>AND('Form Responses 1'!T18&gt;AU25,'Form Responses 1'!T18&lt;AV25)</f>
        <v>1</v>
      </c>
      <c r="AX25" s="27">
        <f t="shared" si="12"/>
        <v>1</v>
      </c>
      <c r="AY25" s="27">
        <f>('Form Responses 1'!L18+'Form Responses 1'!Q18)*(1-$C$3)</f>
        <v>3.4785000000000003E-2</v>
      </c>
      <c r="AZ25" s="28">
        <f>('Form Responses 1'!L18+'Form Responses 1'!Q18)*(1+$C$3)</f>
        <v>5.7975000000000006E-2</v>
      </c>
      <c r="BA25" s="29" t="b">
        <f>AND('Form Responses 1'!U18&gt;AY25,'Form Responses 1'!U18&lt;AZ25)</f>
        <v>1</v>
      </c>
      <c r="BB25" s="27">
        <f t="shared" si="13"/>
        <v>1</v>
      </c>
      <c r="BC25" s="27">
        <f>('Form Responses 1'!R18-'Form Responses 1'!T18)/'Form Responses 1'!R18*100</f>
        <v>3.9452054794520466</v>
      </c>
      <c r="BD25" s="27">
        <f>IF(AND(BC25&gt;=20,'Form Responses 1'!V18=$BC$1)=TRUE,1,0)</f>
        <v>0</v>
      </c>
      <c r="BE25" s="27">
        <f>IF(AND(BC25&gt;=0,BC25&lt;=20,'Form Responses 1'!V18=$BC$2)=TRUE,1,0)</f>
        <v>1</v>
      </c>
      <c r="BF25" s="27">
        <f t="shared" si="14"/>
        <v>0</v>
      </c>
      <c r="BG25" s="27">
        <f t="shared" si="15"/>
        <v>1</v>
      </c>
      <c r="BH25" s="27">
        <f>('Form Responses 1'!S18-'Form Responses 1'!U18)/'Form Responses 1'!S18*100</f>
        <v>30.349902387745907</v>
      </c>
      <c r="BI25" s="28">
        <f>IF(AND(BH25&gt;=20,'Form Responses 1'!W18=$BH$1)=TRUE,1,0)</f>
        <v>1</v>
      </c>
      <c r="BJ25" s="28">
        <f>IF(AND(BH25&gt;=0,BH25&lt;=20,'Form Responses 1'!W18=$BH$2)=TRUE,1,0)</f>
        <v>0</v>
      </c>
      <c r="BK25" s="28">
        <f t="shared" si="16"/>
        <v>0</v>
      </c>
      <c r="BL25" s="27">
        <f t="shared" si="17"/>
        <v>1</v>
      </c>
      <c r="BM25" s="7"/>
    </row>
    <row r="26" spans="1:65" ht="15.75" customHeight="1">
      <c r="A26" s="7" t="str">
        <f>'Form Responses 1'!B19</f>
        <v>Student 17</v>
      </c>
      <c r="B26" s="27">
        <f t="shared" si="0"/>
        <v>15</v>
      </c>
      <c r="C26" s="27">
        <f>'Form Responses 1'!C19/'Form Responses 1'!D19*(1-$C$3)</f>
        <v>0.54744525547445255</v>
      </c>
      <c r="D26" s="28">
        <f>'Form Responses 1'!C19/'Form Responses 1'!D19*(1+$C$3)</f>
        <v>0.91240875912408759</v>
      </c>
      <c r="E26" s="29" t="b">
        <f>AND('Form Responses 1'!E19&gt;C26,'Form Responses 1'!E19&lt;D26)</f>
        <v>1</v>
      </c>
      <c r="F26" s="27">
        <f t="shared" si="1"/>
        <v>1</v>
      </c>
      <c r="G26" s="27">
        <f>'Form Responses 1'!E19*$E$3*(1-$C$3)</f>
        <v>0.13685625000000001</v>
      </c>
      <c r="H26" s="28">
        <f>'Form Responses 1'!E19*$E$3*(1+$C$3)</f>
        <v>0.22809374999999998</v>
      </c>
      <c r="I26" s="29" t="b">
        <f>AND('Form Responses 1'!F19&gt;G26,'Form Responses 1'!F19&lt;H26)</f>
        <v>1</v>
      </c>
      <c r="J26" s="27">
        <f t="shared" si="2"/>
        <v>1</v>
      </c>
      <c r="K26" s="27">
        <f>0.5*$E$3*'Form Responses 1'!E19*'Form Responses 1'!E19*(1-$C$3)</f>
        <v>4.9945688437499997E-2</v>
      </c>
      <c r="L26" s="28">
        <f>0.5*$E$3*'Form Responses 1'!E19*'Form Responses 1'!E19*(1+$C$3)</f>
        <v>8.3242814062500003E-2</v>
      </c>
      <c r="M26" s="29" t="b">
        <f>AND('Form Responses 1'!G19&gt;K26,'Form Responses 1'!G19&lt;L26)</f>
        <v>1</v>
      </c>
      <c r="N26" s="27">
        <f t="shared" si="3"/>
        <v>1</v>
      </c>
      <c r="O26" s="27">
        <f>'Form Responses 1'!H19/'Form Responses 1'!I19*(1-$C$3)</f>
        <v>7.6013513513513514E-2</v>
      </c>
      <c r="P26" s="28">
        <f>'Form Responses 1'!H19/'Form Responses 1'!I19*(1+$C$3)</f>
        <v>0.12668918918918917</v>
      </c>
      <c r="Q26" s="29" t="b">
        <f>AND('Form Responses 1'!J19&gt;O26,'Form Responses 1'!J19&lt;P26)</f>
        <v>1</v>
      </c>
      <c r="R26" s="27">
        <f t="shared" si="4"/>
        <v>1</v>
      </c>
      <c r="S26" s="27">
        <f>'Form Responses 1'!J19*$E$3*(1-$C$3)</f>
        <v>1.9003124999999999E-2</v>
      </c>
      <c r="T26" s="28">
        <f>'Form Responses 1'!J19*$E$3*(1+$C$3)</f>
        <v>3.1671875000000002E-2</v>
      </c>
      <c r="U26" s="29" t="b">
        <f>AND('Form Responses 1'!K19&gt;S26,'Form Responses 1'!K19&lt;T26)</f>
        <v>1</v>
      </c>
      <c r="V26" s="27">
        <f t="shared" si="5"/>
        <v>1</v>
      </c>
      <c r="W26" s="27">
        <f>0.5*$E$3*'Form Responses 1'!J19*'Form Responses 1'!J19*(1-$C$3)</f>
        <v>9.6298335937499997E-4</v>
      </c>
      <c r="X26" s="28">
        <f>0.5*$E$3*'Form Responses 1'!J19*'Form Responses 1'!J19*(1+$C$3)</f>
        <v>1.6049722656249999E-3</v>
      </c>
      <c r="Y26" s="29" t="b">
        <f>AND('Form Responses 1'!L19&gt;W26,'Form Responses 1'!L19&lt;X26)</f>
        <v>1</v>
      </c>
      <c r="Z26" s="27">
        <f t="shared" si="6"/>
        <v>1</v>
      </c>
      <c r="AA26" s="27">
        <f>'Form Responses 1'!M19/'Form Responses 1'!N19*(1-$C$3)</f>
        <v>0.45045045045045046</v>
      </c>
      <c r="AB26" s="28">
        <f>'Form Responses 1'!M19/'Form Responses 1'!N19*(1+$C$3)</f>
        <v>0.75075075075075071</v>
      </c>
      <c r="AC26" s="29" t="b">
        <f>AND('Form Responses 1'!O19&gt;AA26,'Form Responses 1'!O19&lt;AB26)</f>
        <v>1</v>
      </c>
      <c r="AD26" s="27">
        <f t="shared" si="7"/>
        <v>1</v>
      </c>
      <c r="AE26" s="27">
        <f>'Form Responses 1'!O19*$E$4*(1-$C$3)</f>
        <v>0.1126125</v>
      </c>
      <c r="AF26" s="28">
        <f>'Form Responses 1'!O19*$E$4*(1+$C$3)</f>
        <v>0.18768750000000001</v>
      </c>
      <c r="AG26" s="29" t="b">
        <f>AND('Form Responses 1'!P19&gt;AE26,'Form Responses 1'!P19&lt;AF26)</f>
        <v>1</v>
      </c>
      <c r="AH26" s="27">
        <f t="shared" si="8"/>
        <v>1</v>
      </c>
      <c r="AI26" s="27">
        <f>0.5*$E$4*'Form Responses 1'!O19*'Form Responses 1'!O19*(1-$C$3)</f>
        <v>3.3817533750000003E-2</v>
      </c>
      <c r="AJ26" s="28">
        <f>0.5*$E$4*'Form Responses 1'!O19*'Form Responses 1'!O19*(1+$C$3)</f>
        <v>5.6362556250000001E-2</v>
      </c>
      <c r="AK26" s="29" t="b">
        <f>AND('Form Responses 1'!Q19&gt;AI26,'Form Responses 1'!Q19&lt;AJ26)</f>
        <v>1</v>
      </c>
      <c r="AL26" s="27">
        <f t="shared" si="9"/>
        <v>1</v>
      </c>
      <c r="AM26" s="27">
        <f>'Form Responses 1'!F19*(1-$C$3)</f>
        <v>0.13685625000000001</v>
      </c>
      <c r="AN26" s="28">
        <f>'Form Responses 1'!F19*(1+$C$3)</f>
        <v>0.22809374999999998</v>
      </c>
      <c r="AO26" s="29" t="b">
        <f>AND('Form Responses 1'!R19&gt;AM26,'Form Responses 1'!R19&lt;AN26)</f>
        <v>1</v>
      </c>
      <c r="AP26" s="27">
        <f t="shared" si="10"/>
        <v>1</v>
      </c>
      <c r="AQ26" s="27">
        <f>'Form Responses 1'!G19*(1-$C$3)</f>
        <v>4.9942500000000001E-2</v>
      </c>
      <c r="AR26" s="28">
        <f>'Form Responses 1'!G19*(1+$C$3)</f>
        <v>8.3237499999999992E-2</v>
      </c>
      <c r="AS26" s="29" t="b">
        <f>AND('Form Responses 1'!S19&gt;AQ26,'Form Responses 1'!S19&lt;AR26)</f>
        <v>1</v>
      </c>
      <c r="AT26" s="27">
        <f t="shared" si="11"/>
        <v>1</v>
      </c>
      <c r="AU26" s="27">
        <f>('Form Responses 1'!K19+'Form Responses 1'!P19)*(1-$C$3)</f>
        <v>0.13161525000000002</v>
      </c>
      <c r="AV26" s="28">
        <f>('Form Responses 1'!K19+'Form Responses 1'!P19)*(1+$C$3)</f>
        <v>0.21935874999999999</v>
      </c>
      <c r="AW26" s="29" t="b">
        <f>AND('Form Responses 1'!T19&gt;AU26,'Form Responses 1'!T19&lt;AV26)</f>
        <v>1</v>
      </c>
      <c r="AX26" s="27">
        <f t="shared" si="12"/>
        <v>1</v>
      </c>
      <c r="AY26" s="27">
        <f>('Form Responses 1'!L19+'Form Responses 1'!Q19)*(1-$C$3)</f>
        <v>3.4785000000000003E-2</v>
      </c>
      <c r="AZ26" s="28">
        <f>('Form Responses 1'!L19+'Form Responses 1'!Q19)*(1+$C$3)</f>
        <v>5.7975000000000006E-2</v>
      </c>
      <c r="BA26" s="29" t="b">
        <f>AND('Form Responses 1'!U19&gt;AY26,'Form Responses 1'!U19&lt;AZ26)</f>
        <v>1</v>
      </c>
      <c r="BB26" s="27">
        <f t="shared" si="13"/>
        <v>1</v>
      </c>
      <c r="BC26" s="27">
        <f>('Form Responses 1'!R19-'Form Responses 1'!T19)/'Form Responses 1'!R19*100</f>
        <v>3.9117687354432142</v>
      </c>
      <c r="BD26" s="27">
        <f>IF(AND(BC26&gt;=20,'Form Responses 1'!V19=$BC$1)=TRUE,1,0)</f>
        <v>0</v>
      </c>
      <c r="BE26" s="27">
        <f>IF(AND(BC26&gt;=0,BC26&lt;=20,'Form Responses 1'!V19=$BC$2)=TRUE,1,0)</f>
        <v>1</v>
      </c>
      <c r="BF26" s="27">
        <f t="shared" si="14"/>
        <v>0</v>
      </c>
      <c r="BG26" s="27">
        <f t="shared" si="15"/>
        <v>1</v>
      </c>
      <c r="BH26" s="27">
        <f>('Form Responses 1'!S19-'Form Responses 1'!U19)/'Form Responses 1'!S19*100</f>
        <v>30.349902387745907</v>
      </c>
      <c r="BI26" s="28">
        <f>IF(AND(BH26&gt;=20,'Form Responses 1'!W19=$BH$1)=TRUE,1,0)</f>
        <v>1</v>
      </c>
      <c r="BJ26" s="28">
        <f>IF(AND(BH26&gt;=0,BH26&lt;=20,'Form Responses 1'!W19=$BH$2)=TRUE,1,0)</f>
        <v>0</v>
      </c>
      <c r="BK26" s="28">
        <f t="shared" si="16"/>
        <v>0</v>
      </c>
      <c r="BL26" s="27">
        <f t="shared" si="17"/>
        <v>1</v>
      </c>
      <c r="BM26" s="7"/>
    </row>
    <row r="27" spans="1:65" ht="15.75" customHeight="1">
      <c r="A27" s="7" t="str">
        <f>'Form Responses 1'!B20</f>
        <v>Student 18</v>
      </c>
      <c r="B27" s="27">
        <f t="shared" si="0"/>
        <v>15</v>
      </c>
      <c r="C27" s="27">
        <f>'Form Responses 1'!C20/'Form Responses 1'!D20*(1-$C$3)</f>
        <v>0.54744525547445255</v>
      </c>
      <c r="D27" s="28">
        <f>'Form Responses 1'!C20/'Form Responses 1'!D20*(1+$C$3)</f>
        <v>0.91240875912408759</v>
      </c>
      <c r="E27" s="29" t="b">
        <f>AND('Form Responses 1'!E20&gt;C27,'Form Responses 1'!E20&lt;D27)</f>
        <v>1</v>
      </c>
      <c r="F27" s="27">
        <f t="shared" si="1"/>
        <v>1</v>
      </c>
      <c r="G27" s="27">
        <f>'Form Responses 1'!E20*$E$3*(1-$C$3)</f>
        <v>0.13685625000000001</v>
      </c>
      <c r="H27" s="28">
        <f>'Form Responses 1'!E20*$E$3*(1+$C$3)</f>
        <v>0.22809374999999998</v>
      </c>
      <c r="I27" s="29" t="b">
        <f>AND('Form Responses 1'!F20&gt;G27,'Form Responses 1'!F20&lt;H27)</f>
        <v>1</v>
      </c>
      <c r="J27" s="27">
        <f t="shared" si="2"/>
        <v>1</v>
      </c>
      <c r="K27" s="27">
        <f>0.5*$E$3*'Form Responses 1'!E20*'Form Responses 1'!E20*(1-$C$3)</f>
        <v>4.9945688437499997E-2</v>
      </c>
      <c r="L27" s="28">
        <f>0.5*$E$3*'Form Responses 1'!E20*'Form Responses 1'!E20*(1+$C$3)</f>
        <v>8.3242814062500003E-2</v>
      </c>
      <c r="M27" s="29" t="b">
        <f>AND('Form Responses 1'!G20&gt;K27,'Form Responses 1'!G20&lt;L27)</f>
        <v>1</v>
      </c>
      <c r="N27" s="27">
        <f t="shared" si="3"/>
        <v>1</v>
      </c>
      <c r="O27" s="27">
        <f>'Form Responses 1'!H20/'Form Responses 1'!I20*(1-$C$3)</f>
        <v>7.6013513513513514E-2</v>
      </c>
      <c r="P27" s="28">
        <f>'Form Responses 1'!H20/'Form Responses 1'!I20*(1+$C$3)</f>
        <v>0.12668918918918917</v>
      </c>
      <c r="Q27" s="29" t="b">
        <f>AND('Form Responses 1'!J20&gt;O27,'Form Responses 1'!J20&lt;P27)</f>
        <v>1</v>
      </c>
      <c r="R27" s="27">
        <f t="shared" si="4"/>
        <v>1</v>
      </c>
      <c r="S27" s="27">
        <f>'Form Responses 1'!J20*$E$3*(1-$C$3)</f>
        <v>1.9003124999999999E-2</v>
      </c>
      <c r="T27" s="28">
        <f>'Form Responses 1'!J20*$E$3*(1+$C$3)</f>
        <v>3.1671875000000002E-2</v>
      </c>
      <c r="U27" s="29" t="b">
        <f>AND('Form Responses 1'!K20&gt;S27,'Form Responses 1'!K20&lt;T27)</f>
        <v>1</v>
      </c>
      <c r="V27" s="27">
        <f t="shared" si="5"/>
        <v>1</v>
      </c>
      <c r="W27" s="27">
        <f>0.5*$E$3*'Form Responses 1'!J20*'Form Responses 1'!J20*(1-$C$3)</f>
        <v>9.6298335937499997E-4</v>
      </c>
      <c r="X27" s="28">
        <f>0.5*$E$3*'Form Responses 1'!J20*'Form Responses 1'!J20*(1+$C$3)</f>
        <v>1.6049722656249999E-3</v>
      </c>
      <c r="Y27" s="29" t="b">
        <f>AND('Form Responses 1'!L20&gt;W27,'Form Responses 1'!L20&lt;X27)</f>
        <v>1</v>
      </c>
      <c r="Z27" s="27">
        <f t="shared" si="6"/>
        <v>1</v>
      </c>
      <c r="AA27" s="27">
        <f>'Form Responses 1'!M20/'Form Responses 1'!N20*(1-$C$3)</f>
        <v>0.45045045045045046</v>
      </c>
      <c r="AB27" s="28">
        <f>'Form Responses 1'!M20/'Form Responses 1'!N20*(1+$C$3)</f>
        <v>0.75075075075075071</v>
      </c>
      <c r="AC27" s="29" t="b">
        <f>AND('Form Responses 1'!O20&gt;AA27,'Form Responses 1'!O20&lt;AB27)</f>
        <v>1</v>
      </c>
      <c r="AD27" s="27">
        <f t="shared" si="7"/>
        <v>1</v>
      </c>
      <c r="AE27" s="27">
        <f>'Form Responses 1'!O20*$E$4*(1-$C$3)</f>
        <v>0.11261261250000001</v>
      </c>
      <c r="AF27" s="28">
        <f>'Form Responses 1'!O20*$E$4*(1+$C$3)</f>
        <v>0.18768768750000001</v>
      </c>
      <c r="AG27" s="29" t="b">
        <f>AND('Form Responses 1'!P20&gt;AE27,'Form Responses 1'!P20&lt;AF27)</f>
        <v>1</v>
      </c>
      <c r="AH27" s="27">
        <f t="shared" si="8"/>
        <v>1</v>
      </c>
      <c r="AI27" s="27">
        <f>0.5*$E$4*'Form Responses 1'!O20*'Form Responses 1'!O20*(1-$C$3)</f>
        <v>3.3817601317533752E-2</v>
      </c>
      <c r="AJ27" s="28">
        <f>0.5*$E$4*'Form Responses 1'!O20*'Form Responses 1'!O20*(1+$C$3)</f>
        <v>5.6362668862556253E-2</v>
      </c>
      <c r="AK27" s="29" t="b">
        <f>AND('Form Responses 1'!Q20&gt;AI27,'Form Responses 1'!Q20&lt;AJ27)</f>
        <v>1</v>
      </c>
      <c r="AL27" s="27">
        <f t="shared" si="9"/>
        <v>1</v>
      </c>
      <c r="AM27" s="27">
        <f>'Form Responses 1'!F20*(1-$C$3)</f>
        <v>0.136875</v>
      </c>
      <c r="AN27" s="28">
        <f>'Form Responses 1'!F20*(1+$C$3)</f>
        <v>0.22812499999999999</v>
      </c>
      <c r="AO27" s="29" t="b">
        <f>AND('Form Responses 1'!R20&gt;AM27,'Form Responses 1'!R20&lt;AN27)</f>
        <v>1</v>
      </c>
      <c r="AP27" s="27">
        <f t="shared" si="10"/>
        <v>1</v>
      </c>
      <c r="AQ27" s="27">
        <f>'Form Responses 1'!G20*(1-$C$3)</f>
        <v>4.9942500000000001E-2</v>
      </c>
      <c r="AR27" s="28">
        <f>'Form Responses 1'!G20*(1+$C$3)</f>
        <v>8.3237499999999992E-2</v>
      </c>
      <c r="AS27" s="29" t="b">
        <f>AND('Form Responses 1'!S20&gt;AQ27,'Form Responses 1'!S20&lt;AR27)</f>
        <v>1</v>
      </c>
      <c r="AT27" s="27">
        <f t="shared" si="11"/>
        <v>1</v>
      </c>
      <c r="AU27" s="27">
        <f>('Form Responses 1'!K20+'Form Responses 1'!P20)*(1-$C$3)</f>
        <v>0.13147499999999998</v>
      </c>
      <c r="AV27" s="28">
        <f>('Form Responses 1'!K20+'Form Responses 1'!P20)*(1+$C$3)</f>
        <v>0.21912499999999999</v>
      </c>
      <c r="AW27" s="29" t="b">
        <f>AND('Form Responses 1'!T20&gt;AU27,'Form Responses 1'!T20&lt;AV27)</f>
        <v>1</v>
      </c>
      <c r="AX27" s="27">
        <f t="shared" si="12"/>
        <v>1</v>
      </c>
      <c r="AY27" s="27">
        <f>('Form Responses 1'!L20+'Form Responses 1'!Q20)*(1-$C$3)</f>
        <v>3.4785000000000003E-2</v>
      </c>
      <c r="AZ27" s="28">
        <f>('Form Responses 1'!L20+'Form Responses 1'!Q20)*(1+$C$3)</f>
        <v>5.7975000000000006E-2</v>
      </c>
      <c r="BA27" s="29" t="b">
        <f>AND('Form Responses 1'!U20&gt;AY27,'Form Responses 1'!U20&lt;AZ27)</f>
        <v>1</v>
      </c>
      <c r="BB27" s="27">
        <f t="shared" si="13"/>
        <v>1</v>
      </c>
      <c r="BC27" s="27">
        <f>('Form Responses 1'!R20-'Form Responses 1'!T20)/'Form Responses 1'!R20*100</f>
        <v>3.9452054794520466</v>
      </c>
      <c r="BD27" s="27">
        <f>IF(AND(BC27&gt;=20,'Form Responses 1'!V20=$BC$1)=TRUE,1,0)</f>
        <v>0</v>
      </c>
      <c r="BE27" s="27">
        <f>IF(AND(BC27&gt;=0,BC27&lt;=20,'Form Responses 1'!V20=$BC$2)=TRUE,1,0)</f>
        <v>1</v>
      </c>
      <c r="BF27" s="27">
        <f t="shared" si="14"/>
        <v>0</v>
      </c>
      <c r="BG27" s="27">
        <f t="shared" si="15"/>
        <v>1</v>
      </c>
      <c r="BH27" s="27">
        <f>('Form Responses 1'!S20-'Form Responses 1'!U20)/'Form Responses 1'!S20*100</f>
        <v>30.349902387745907</v>
      </c>
      <c r="BI27" s="28">
        <f>IF(AND(BH27&gt;=20,'Form Responses 1'!W20=$BH$1)=TRUE,1,0)</f>
        <v>1</v>
      </c>
      <c r="BJ27" s="28">
        <f>IF(AND(BH27&gt;=0,BH27&lt;=20,'Form Responses 1'!W20=$BH$2)=TRUE,1,0)</f>
        <v>0</v>
      </c>
      <c r="BK27" s="28">
        <f t="shared" si="16"/>
        <v>0</v>
      </c>
      <c r="BL27" s="27">
        <f t="shared" si="17"/>
        <v>1</v>
      </c>
      <c r="BM27" s="7"/>
    </row>
    <row r="28" spans="1:65" ht="13.8">
      <c r="A28" s="7" t="str">
        <f>'Form Responses 1'!B21</f>
        <v>Student 19</v>
      </c>
      <c r="B28" s="27">
        <f t="shared" si="0"/>
        <v>13</v>
      </c>
      <c r="C28" s="27">
        <f>'Form Responses 1'!C21/'Form Responses 1'!D21*(1-$C$3)</f>
        <v>0.54744525547445255</v>
      </c>
      <c r="D28" s="28">
        <f>'Form Responses 1'!C21/'Form Responses 1'!D21*(1+$C$3)</f>
        <v>0.91240875912408759</v>
      </c>
      <c r="E28" s="29" t="b">
        <f>AND('Form Responses 1'!E21&gt;C28,'Form Responses 1'!E21&lt;D28)</f>
        <v>1</v>
      </c>
      <c r="F28" s="27">
        <f t="shared" si="1"/>
        <v>1</v>
      </c>
      <c r="G28" s="27">
        <f>'Form Responses 1'!E21*$E$3*(1-$C$3)</f>
        <v>0.13685625000000001</v>
      </c>
      <c r="H28" s="28">
        <f>'Form Responses 1'!E21*$E$3*(1+$C$3)</f>
        <v>0.22809374999999998</v>
      </c>
      <c r="I28" s="29" t="b">
        <f>AND('Form Responses 1'!F21&gt;G28,'Form Responses 1'!F21&lt;H28)</f>
        <v>1</v>
      </c>
      <c r="J28" s="27">
        <f t="shared" si="2"/>
        <v>1</v>
      </c>
      <c r="K28" s="27">
        <f>0.5*$E$3*'Form Responses 1'!E21*'Form Responses 1'!E21*(1-$C$3)</f>
        <v>4.9945688437499997E-2</v>
      </c>
      <c r="L28" s="28">
        <f>0.5*$E$3*'Form Responses 1'!E21*'Form Responses 1'!E21*(1+$C$3)</f>
        <v>8.3242814062500003E-2</v>
      </c>
      <c r="M28" s="29" t="b">
        <f>AND('Form Responses 1'!G21&gt;K28,'Form Responses 1'!G21&lt;L28)</f>
        <v>0</v>
      </c>
      <c r="N28" s="27">
        <f t="shared" si="3"/>
        <v>0</v>
      </c>
      <c r="O28" s="27">
        <f>'Form Responses 1'!H21/'Form Responses 1'!I21*(1-$C$3)</f>
        <v>7.6013513513513514E-2</v>
      </c>
      <c r="P28" s="28">
        <f>'Form Responses 1'!H21/'Form Responses 1'!I21*(1+$C$3)</f>
        <v>0.12668918918918917</v>
      </c>
      <c r="Q28" s="29" t="b">
        <f>AND('Form Responses 1'!J21&gt;O28,'Form Responses 1'!J21&lt;P28)</f>
        <v>1</v>
      </c>
      <c r="R28" s="27">
        <f t="shared" si="4"/>
        <v>1</v>
      </c>
      <c r="S28" s="27">
        <f>'Form Responses 1'!J21*$E$3*(1-$C$3)</f>
        <v>1.9003124999999999E-2</v>
      </c>
      <c r="T28" s="28">
        <f>'Form Responses 1'!J21*$E$3*(1+$C$3)</f>
        <v>3.1671875000000002E-2</v>
      </c>
      <c r="U28" s="29" t="b">
        <f>AND('Form Responses 1'!K21&gt;S28,'Form Responses 1'!K21&lt;T28)</f>
        <v>1</v>
      </c>
      <c r="V28" s="27">
        <f t="shared" si="5"/>
        <v>1</v>
      </c>
      <c r="W28" s="27">
        <f>0.5*$E$3*'Form Responses 1'!J21*'Form Responses 1'!J21*(1-$C$3)</f>
        <v>9.6298335937499997E-4</v>
      </c>
      <c r="X28" s="28">
        <f>0.5*$E$3*'Form Responses 1'!J21*'Form Responses 1'!J21*(1+$C$3)</f>
        <v>1.6049722656249999E-3</v>
      </c>
      <c r="Y28" s="29" t="b">
        <f>AND('Form Responses 1'!L21&gt;W28,'Form Responses 1'!L21&lt;X28)</f>
        <v>0</v>
      </c>
      <c r="Z28" s="27">
        <f t="shared" si="6"/>
        <v>0</v>
      </c>
      <c r="AA28" s="27">
        <f>'Form Responses 1'!M21/'Form Responses 1'!N21*(1-$C$3)</f>
        <v>0.45045045045045046</v>
      </c>
      <c r="AB28" s="28">
        <f>'Form Responses 1'!M21/'Form Responses 1'!N21*(1+$C$3)</f>
        <v>0.75075075075075071</v>
      </c>
      <c r="AC28" s="29" t="b">
        <f>AND('Form Responses 1'!O21&gt;AA28,'Form Responses 1'!O21&lt;AB28)</f>
        <v>1</v>
      </c>
      <c r="AD28" s="27">
        <f t="shared" si="7"/>
        <v>1</v>
      </c>
      <c r="AE28" s="27">
        <f>'Form Responses 1'!O21*$E$4*(1-$C$3)</f>
        <v>0.11249999999999999</v>
      </c>
      <c r="AF28" s="28">
        <f>'Form Responses 1'!O21*$E$4*(1+$C$3)</f>
        <v>0.1875</v>
      </c>
      <c r="AG28" s="29" t="b">
        <f>AND('Form Responses 1'!P21&gt;AE28,'Form Responses 1'!P21&lt;AF28)</f>
        <v>1</v>
      </c>
      <c r="AH28" s="27">
        <f t="shared" si="8"/>
        <v>1</v>
      </c>
      <c r="AI28" s="27">
        <f>0.5*$E$4*'Form Responses 1'!O21*'Form Responses 1'!O21*(1-$C$3)</f>
        <v>3.3750000000000002E-2</v>
      </c>
      <c r="AJ28" s="28">
        <f>0.5*$E$4*'Form Responses 1'!O21*'Form Responses 1'!O21*(1+$C$3)</f>
        <v>5.6249999999999994E-2</v>
      </c>
      <c r="AK28" s="29" t="b">
        <f>AND('Form Responses 1'!Q21&gt;AI28,'Form Responses 1'!Q21&lt;AJ28)</f>
        <v>1</v>
      </c>
      <c r="AL28" s="27">
        <f t="shared" si="9"/>
        <v>1</v>
      </c>
      <c r="AM28" s="27">
        <f>'Form Responses 1'!F21*(1-$C$3)</f>
        <v>0.136875</v>
      </c>
      <c r="AN28" s="28">
        <f>'Form Responses 1'!F21*(1+$C$3)</f>
        <v>0.22812499999999999</v>
      </c>
      <c r="AO28" s="29" t="b">
        <f>AND('Form Responses 1'!R21&gt;AM28,'Form Responses 1'!R21&lt;AN28)</f>
        <v>1</v>
      </c>
      <c r="AP28" s="27">
        <f t="shared" si="10"/>
        <v>1</v>
      </c>
      <c r="AQ28" s="27">
        <f>'Form Responses 1'!G21*(1-$C$3)</f>
        <v>0.49945724999999996</v>
      </c>
      <c r="AR28" s="28">
        <f>'Form Responses 1'!G21*(1+$C$3)</f>
        <v>0.83242874999999994</v>
      </c>
      <c r="AS28" s="29" t="b">
        <f>AND('Form Responses 1'!S21&gt;AQ28,'Form Responses 1'!S21&lt;AR28)</f>
        <v>1</v>
      </c>
      <c r="AT28" s="27">
        <f t="shared" si="11"/>
        <v>1</v>
      </c>
      <c r="AU28" s="27">
        <f>('Form Responses 1'!K21+'Form Responses 1'!P21)*(1-$C$3)</f>
        <v>0.13150499999999998</v>
      </c>
      <c r="AV28" s="28">
        <f>('Form Responses 1'!K21+'Form Responses 1'!P21)*(1+$C$3)</f>
        <v>0.21917500000000001</v>
      </c>
      <c r="AW28" s="29" t="b">
        <f>AND('Form Responses 1'!T21&gt;AU28,'Form Responses 1'!T21&lt;AV28)</f>
        <v>1</v>
      </c>
      <c r="AX28" s="27">
        <f t="shared" si="12"/>
        <v>1</v>
      </c>
      <c r="AY28" s="27">
        <f>('Form Responses 1'!L21+'Form Responses 1'!Q21)*(1-$C$3)</f>
        <v>4.32515625E-2</v>
      </c>
      <c r="AZ28" s="28">
        <f>('Form Responses 1'!L21+'Form Responses 1'!Q21)*(1+$C$3)</f>
        <v>7.2085937500000002E-2</v>
      </c>
      <c r="BA28" s="29" t="b">
        <f>AND('Form Responses 1'!U21&gt;AY28,'Form Responses 1'!U21&lt;AZ28)</f>
        <v>1</v>
      </c>
      <c r="BB28" s="27">
        <f t="shared" si="13"/>
        <v>1</v>
      </c>
      <c r="BC28" s="27">
        <f>('Form Responses 1'!R21-'Form Responses 1'!T21)/'Form Responses 1'!R21*100</f>
        <v>3.9232876712328766</v>
      </c>
      <c r="BD28" s="27">
        <f>IF(AND(BC28&gt;=20,'Form Responses 1'!V21=$BC$1)=TRUE,1,0)</f>
        <v>0</v>
      </c>
      <c r="BE28" s="27">
        <f>IF(AND(BC28&gt;=0,BC28&lt;=20,'Form Responses 1'!V21=$BC$2)=TRUE,1,0)</f>
        <v>1</v>
      </c>
      <c r="BF28" s="27">
        <f t="shared" si="14"/>
        <v>0</v>
      </c>
      <c r="BG28" s="27">
        <f t="shared" si="15"/>
        <v>1</v>
      </c>
      <c r="BH28" s="27">
        <f>('Form Responses 1'!S21-'Form Responses 1'!U21)/'Form Responses 1'!S21*100</f>
        <v>91.340287381953104</v>
      </c>
      <c r="BI28" s="28">
        <f>IF(AND(BH28&gt;=20,'Form Responses 1'!W21=$BH$1)=TRUE,1,0)</f>
        <v>1</v>
      </c>
      <c r="BJ28" s="28">
        <f>IF(AND(BH28&gt;=0,BH28&lt;=20,'Form Responses 1'!W21=$BH$2)=TRUE,1,0)</f>
        <v>0</v>
      </c>
      <c r="BK28" s="28">
        <f t="shared" si="16"/>
        <v>0</v>
      </c>
      <c r="BL28" s="27">
        <f t="shared" si="17"/>
        <v>1</v>
      </c>
      <c r="BM28" s="7"/>
    </row>
    <row r="29" spans="1:65" ht="13.8">
      <c r="A29" s="7" t="str">
        <f>'Form Responses 1'!B22</f>
        <v>Student 20</v>
      </c>
      <c r="B29" s="27">
        <f t="shared" si="0"/>
        <v>13</v>
      </c>
      <c r="C29" s="27">
        <f>'Form Responses 1'!C22/'Form Responses 1'!D22*(1-$C$3)</f>
        <v>0.68807339449541283</v>
      </c>
      <c r="D29" s="28">
        <f>'Form Responses 1'!C22/'Form Responses 1'!D22*(1+$C$3)</f>
        <v>1.1467889908256881</v>
      </c>
      <c r="E29" s="29" t="b">
        <f>AND('Form Responses 1'!E22&gt;C29,'Form Responses 1'!E22&lt;D29)</f>
        <v>1</v>
      </c>
      <c r="F29" s="27">
        <f t="shared" si="1"/>
        <v>1</v>
      </c>
      <c r="G29" s="27">
        <f>'Form Responses 1'!E22*$E$3*(1-$C$3)</f>
        <v>0.17201250000000001</v>
      </c>
      <c r="H29" s="28">
        <f>'Form Responses 1'!E22*$E$3*(1+$C$3)</f>
        <v>0.28668749999999998</v>
      </c>
      <c r="I29" s="29" t="b">
        <f>AND('Form Responses 1'!F22&gt;G29,'Form Responses 1'!F22&lt;H29)</f>
        <v>1</v>
      </c>
      <c r="J29" s="27">
        <f t="shared" si="2"/>
        <v>1</v>
      </c>
      <c r="K29" s="27">
        <f>0.5*$E$3*'Form Responses 1'!E22*'Form Responses 1'!E22*(1-$C$3)</f>
        <v>7.8902133750000006E-2</v>
      </c>
      <c r="L29" s="28">
        <f>0.5*$E$3*'Form Responses 1'!E22*'Form Responses 1'!E22*(1+$C$3)</f>
        <v>0.13150355625000001</v>
      </c>
      <c r="M29" s="29" t="b">
        <f>AND('Form Responses 1'!G22&gt;K29,'Form Responses 1'!G22&lt;L29)</f>
        <v>1</v>
      </c>
      <c r="N29" s="27">
        <f t="shared" si="3"/>
        <v>1</v>
      </c>
      <c r="O29" s="27" t="e">
        <f>'Form Responses 1'!H22/'Form Responses 1'!I22*(1-$C$3)</f>
        <v>#DIV/0!</v>
      </c>
      <c r="P29" s="28" t="e">
        <f>'Form Responses 1'!H22/'Form Responses 1'!I22*(1+$C$3)</f>
        <v>#DIV/0!</v>
      </c>
      <c r="Q29" s="30" t="b">
        <v>1</v>
      </c>
      <c r="R29" s="27">
        <f t="shared" si="4"/>
        <v>1</v>
      </c>
      <c r="S29" s="27">
        <f>'Form Responses 1'!J22*$E$3*(1-$C$3)</f>
        <v>0</v>
      </c>
      <c r="T29" s="28">
        <f>'Form Responses 1'!J22*$E$3*(1+$C$3)</f>
        <v>0</v>
      </c>
      <c r="U29" s="29" t="b">
        <f>AND('Form Responses 1'!K22&gt;S29,'Form Responses 1'!K22&lt;T29)</f>
        <v>0</v>
      </c>
      <c r="V29" s="27">
        <f t="shared" si="5"/>
        <v>0</v>
      </c>
      <c r="W29" s="27">
        <f>0.5*$E$3*'Form Responses 1'!J22*'Form Responses 1'!J22*(1-$C$3)</f>
        <v>0</v>
      </c>
      <c r="X29" s="28">
        <f>0.5*$E$3*'Form Responses 1'!J22*'Form Responses 1'!J22*(1+$C$3)</f>
        <v>0</v>
      </c>
      <c r="Y29" s="29" t="b">
        <f>AND('Form Responses 1'!L22&gt;W29,'Form Responses 1'!L22&lt;X29)</f>
        <v>0</v>
      </c>
      <c r="Z29" s="27">
        <f t="shared" si="6"/>
        <v>0</v>
      </c>
      <c r="AA29" s="27">
        <f>'Form Responses 1'!M22/'Form Responses 1'!N22*(1-$C$3)</f>
        <v>0.50167224080267558</v>
      </c>
      <c r="AB29" s="28">
        <f>'Form Responses 1'!M22/'Form Responses 1'!N22*(1+$C$3)</f>
        <v>0.83612040133779264</v>
      </c>
      <c r="AC29" s="29" t="b">
        <f>AND('Form Responses 1'!O22&gt;AA29,'Form Responses 1'!O22&lt;AB29)</f>
        <v>1</v>
      </c>
      <c r="AD29" s="27">
        <f t="shared" si="7"/>
        <v>1</v>
      </c>
      <c r="AE29" s="27">
        <f>'Form Responses 1'!O22*$E$4*(1-$C$3)</f>
        <v>0.12541875000000002</v>
      </c>
      <c r="AF29" s="28">
        <f>'Form Responses 1'!O22*$E$4*(1+$C$3)</f>
        <v>0.20903125</v>
      </c>
      <c r="AG29" s="29" t="b">
        <f>AND('Form Responses 1'!P22&gt;AE29,'Form Responses 1'!P22&lt;AF29)</f>
        <v>1</v>
      </c>
      <c r="AH29" s="27">
        <f t="shared" si="8"/>
        <v>1</v>
      </c>
      <c r="AI29" s="27">
        <f>0.5*$E$4*'Form Responses 1'!O22*'Form Responses 1'!O22*(1-$C$3)</f>
        <v>4.1946300937500007E-2</v>
      </c>
      <c r="AJ29" s="28">
        <f>0.5*$E$4*'Form Responses 1'!O22*'Form Responses 1'!O22*(1+$C$3)</f>
        <v>6.9910501562500005E-2</v>
      </c>
      <c r="AK29" s="29" t="b">
        <f>AND('Form Responses 1'!Q22&gt;AI29,'Form Responses 1'!Q22&lt;AJ29)</f>
        <v>1</v>
      </c>
      <c r="AL29" s="27">
        <f t="shared" si="9"/>
        <v>1</v>
      </c>
      <c r="AM29" s="27">
        <f>'Form Responses 1'!F22*(1-$C$3)</f>
        <v>0.17204999999999998</v>
      </c>
      <c r="AN29" s="28">
        <f>'Form Responses 1'!F22*(1+$C$3)</f>
        <v>0.28675</v>
      </c>
      <c r="AO29" s="29" t="b">
        <f>AND('Form Responses 1'!R22&gt;AM29,'Form Responses 1'!R22&lt;AN29)</f>
        <v>1</v>
      </c>
      <c r="AP29" s="27">
        <f t="shared" si="10"/>
        <v>1</v>
      </c>
      <c r="AQ29" s="27">
        <f>'Form Responses 1'!G22*(1-$C$3)</f>
        <v>7.8899999999999998E-2</v>
      </c>
      <c r="AR29" s="28">
        <f>'Form Responses 1'!G22*(1+$C$3)</f>
        <v>0.13150000000000001</v>
      </c>
      <c r="AS29" s="29" t="b">
        <f>AND('Form Responses 1'!S22&gt;AQ29,'Form Responses 1'!S22&lt;AR29)</f>
        <v>1</v>
      </c>
      <c r="AT29" s="27">
        <f t="shared" si="11"/>
        <v>1</v>
      </c>
      <c r="AU29" s="27">
        <f>('Form Responses 1'!K22+'Form Responses 1'!P22)*(1-$C$3)</f>
        <v>0.12539999999999998</v>
      </c>
      <c r="AV29" s="28">
        <f>('Form Responses 1'!K22+'Form Responses 1'!P22)*(1+$C$3)</f>
        <v>0.20899999999999999</v>
      </c>
      <c r="AW29" s="29" t="b">
        <f>AND('Form Responses 1'!T22&gt;AU29,'Form Responses 1'!T22&lt;AV29)</f>
        <v>1</v>
      </c>
      <c r="AX29" s="27">
        <f t="shared" si="12"/>
        <v>1</v>
      </c>
      <c r="AY29" s="27">
        <f>('Form Responses 1'!L22+'Form Responses 1'!Q22)*(1-$C$3)</f>
        <v>4.1947499999999999E-2</v>
      </c>
      <c r="AZ29" s="28">
        <f>('Form Responses 1'!L22+'Form Responses 1'!Q22)*(1+$C$3)</f>
        <v>6.9912500000000002E-2</v>
      </c>
      <c r="BA29" s="29" t="b">
        <f>AND('Form Responses 1'!U22&gt;AY29,'Form Responses 1'!U22&lt;AZ29)</f>
        <v>1</v>
      </c>
      <c r="BB29" s="27">
        <f t="shared" si="13"/>
        <v>1</v>
      </c>
      <c r="BC29" s="27">
        <f>('Form Responses 1'!R22-'Form Responses 1'!T22)/'Form Responses 1'!R22*100</f>
        <v>27.114210985178733</v>
      </c>
      <c r="BD29" s="27">
        <f>IF(AND(BC29&gt;=20,'Form Responses 1'!V22=$BC$1)=TRUE,1,0)</f>
        <v>1</v>
      </c>
      <c r="BE29" s="27">
        <f>IF(AND(BC29&gt;=0,BC29&lt;=20,'Form Responses 1'!V22=$BC$2)=TRUE,1,0)</f>
        <v>0</v>
      </c>
      <c r="BF29" s="27">
        <f t="shared" si="14"/>
        <v>0</v>
      </c>
      <c r="BG29" s="27">
        <f t="shared" si="15"/>
        <v>1</v>
      </c>
      <c r="BH29" s="27">
        <f>('Form Responses 1'!S22-'Form Responses 1'!U22)/'Form Responses 1'!S22*100</f>
        <v>46.834600760456276</v>
      </c>
      <c r="BI29" s="28">
        <f>IF(AND(BH29&gt;=20,'Form Responses 1'!W22=$BH$1)=TRUE,1,0)</f>
        <v>1</v>
      </c>
      <c r="BJ29" s="28">
        <f>IF(AND(BH29&gt;=0,BH29&lt;=20,'Form Responses 1'!W22=$BH$2)=TRUE,1,0)</f>
        <v>0</v>
      </c>
      <c r="BK29" s="28">
        <f t="shared" si="16"/>
        <v>0</v>
      </c>
      <c r="BL29" s="27">
        <f t="shared" si="17"/>
        <v>1</v>
      </c>
      <c r="BM29" s="7"/>
    </row>
    <row r="30" spans="1:65" ht="13.8">
      <c r="A30" s="7" t="str">
        <f>'Form Responses 1'!B23</f>
        <v>Student 21</v>
      </c>
      <c r="B30" s="27">
        <f t="shared" si="0"/>
        <v>12</v>
      </c>
      <c r="C30" s="27">
        <f>'Form Responses 1'!C23/'Form Responses 1'!D23*(1-$C$3)</f>
        <v>0.54744525547445255</v>
      </c>
      <c r="D30" s="28">
        <f>'Form Responses 1'!C23/'Form Responses 1'!D23*(1+$C$3)</f>
        <v>0.91240875912408759</v>
      </c>
      <c r="E30" s="29" t="b">
        <f>AND('Form Responses 1'!E23&gt;C30,'Form Responses 1'!E23&lt;D30)</f>
        <v>1</v>
      </c>
      <c r="F30" s="27">
        <f t="shared" si="1"/>
        <v>1</v>
      </c>
      <c r="G30" s="27">
        <f>'Form Responses 1'!E23*$E$3*(1-$C$3)</f>
        <v>0.13685625000000001</v>
      </c>
      <c r="H30" s="28">
        <f>'Form Responses 1'!E23*$E$3*(1+$C$3)</f>
        <v>0.22809374999999998</v>
      </c>
      <c r="I30" s="29" t="b">
        <f>AND('Form Responses 1'!F23&gt;G30,'Form Responses 1'!F23&lt;H30)</f>
        <v>1</v>
      </c>
      <c r="J30" s="27">
        <f t="shared" si="2"/>
        <v>1</v>
      </c>
      <c r="K30" s="27">
        <f>0.5*$E$3*'Form Responses 1'!E23*'Form Responses 1'!E23*(1-$C$3)</f>
        <v>4.9945688437499997E-2</v>
      </c>
      <c r="L30" s="28">
        <f>0.5*$E$3*'Form Responses 1'!E23*'Form Responses 1'!E23*(1+$C$3)</f>
        <v>8.3242814062500003E-2</v>
      </c>
      <c r="M30" s="29" t="b">
        <f>AND('Form Responses 1'!G23&gt;K30,'Form Responses 1'!G23&lt;L30)</f>
        <v>1</v>
      </c>
      <c r="N30" s="27">
        <f t="shared" si="3"/>
        <v>1</v>
      </c>
      <c r="O30" s="27">
        <f>'Form Responses 1'!H23/'Form Responses 1'!I23*(1-$C$3)</f>
        <v>7.6013513513513514E-2</v>
      </c>
      <c r="P30" s="28">
        <f>'Form Responses 1'!H23/'Form Responses 1'!I23*(1+$C$3)</f>
        <v>0.12668918918918917</v>
      </c>
      <c r="Q30" s="29" t="b">
        <f>AND('Form Responses 1'!J23&gt;O30,'Form Responses 1'!J23&lt;P30)</f>
        <v>1</v>
      </c>
      <c r="R30" s="27">
        <f t="shared" si="4"/>
        <v>1</v>
      </c>
      <c r="S30" s="27">
        <f>'Form Responses 1'!J23*$E$3*(1-$C$3)</f>
        <v>1.9012500000000002E-2</v>
      </c>
      <c r="T30" s="28">
        <f>'Form Responses 1'!J23*$E$3*(1+$C$3)</f>
        <v>3.16875E-2</v>
      </c>
      <c r="U30" s="29" t="b">
        <f>AND('Form Responses 1'!K23&gt;S30,'Form Responses 1'!K23&lt;T30)</f>
        <v>1</v>
      </c>
      <c r="V30" s="27">
        <f t="shared" si="5"/>
        <v>1</v>
      </c>
      <c r="W30" s="27">
        <f>0.5*$E$3*'Form Responses 1'!J23*'Form Responses 1'!J23*(1-$C$3)</f>
        <v>9.6393375000000019E-4</v>
      </c>
      <c r="X30" s="28">
        <f>0.5*$E$3*'Form Responses 1'!J23*'Form Responses 1'!J23*(1+$C$3)</f>
        <v>1.6065562500000002E-3</v>
      </c>
      <c r="Y30" s="29" t="b">
        <f>AND('Form Responses 1'!L23&gt;W30,'Form Responses 1'!L23&lt;X30)</f>
        <v>1</v>
      </c>
      <c r="Z30" s="27">
        <f t="shared" si="6"/>
        <v>1</v>
      </c>
      <c r="AA30" s="27">
        <f>'Form Responses 1'!M23/'Form Responses 1'!N23*(1-$C$3)</f>
        <v>0.45045045045045046</v>
      </c>
      <c r="AB30" s="28">
        <f>'Form Responses 1'!M23/'Form Responses 1'!N23*(1+$C$3)</f>
        <v>0.75075075075075071</v>
      </c>
      <c r="AC30" s="29" t="b">
        <f>AND('Form Responses 1'!O23&gt;AA30,'Form Responses 1'!O23&lt;AB30)</f>
        <v>1</v>
      </c>
      <c r="AD30" s="27">
        <f t="shared" si="7"/>
        <v>1</v>
      </c>
      <c r="AE30" s="27">
        <f>'Form Responses 1'!O23*$E$4*(1-$C$3)</f>
        <v>0.1126125</v>
      </c>
      <c r="AF30" s="28">
        <f>'Form Responses 1'!O23*$E$4*(1+$C$3)</f>
        <v>0.18768750000000001</v>
      </c>
      <c r="AG30" s="29" t="b">
        <f>AND('Form Responses 1'!P23&gt;AE30,'Form Responses 1'!P23&lt;AF30)</f>
        <v>1</v>
      </c>
      <c r="AH30" s="27">
        <f t="shared" si="8"/>
        <v>1</v>
      </c>
      <c r="AI30" s="27">
        <f>0.5*$E$4*'Form Responses 1'!O23*'Form Responses 1'!O23*(1-$C$3)</f>
        <v>3.3817533750000003E-2</v>
      </c>
      <c r="AJ30" s="28">
        <f>0.5*$E$4*'Form Responses 1'!O23*'Form Responses 1'!O23*(1+$C$3)</f>
        <v>5.6362556250000001E-2</v>
      </c>
      <c r="AK30" s="29" t="b">
        <f>AND('Form Responses 1'!Q23&gt;AI30,'Form Responses 1'!Q23&lt;AJ30)</f>
        <v>1</v>
      </c>
      <c r="AL30" s="27">
        <f t="shared" si="9"/>
        <v>1</v>
      </c>
      <c r="AM30" s="27">
        <f>'Form Responses 1'!F23*(1-$C$3)</f>
        <v>0.136875</v>
      </c>
      <c r="AN30" s="28">
        <f>'Form Responses 1'!F23*(1+$C$3)</f>
        <v>0.22812499999999999</v>
      </c>
      <c r="AO30" s="29" t="b">
        <f>AND('Form Responses 1'!R23&gt;AM30,'Form Responses 1'!R23&lt;AN30)</f>
        <v>1</v>
      </c>
      <c r="AP30" s="27">
        <f t="shared" si="10"/>
        <v>1</v>
      </c>
      <c r="AQ30" s="27">
        <f>'Form Responses 1'!G23*(1-$C$3)</f>
        <v>4.9950000000000008E-2</v>
      </c>
      <c r="AR30" s="28">
        <f>'Form Responses 1'!G23*(1+$C$3)</f>
        <v>8.3250000000000005E-2</v>
      </c>
      <c r="AS30" s="29" t="b">
        <f>AND('Form Responses 1'!S23&gt;AQ30,'Form Responses 1'!S23&lt;AR30)</f>
        <v>1</v>
      </c>
      <c r="AT30" s="27">
        <f t="shared" si="11"/>
        <v>1</v>
      </c>
      <c r="AU30" s="27">
        <f>('Form Responses 1'!K23+'Form Responses 1'!P23)*(1-$C$3)</f>
        <v>0.13162499999999999</v>
      </c>
      <c r="AV30" s="28">
        <f>('Form Responses 1'!K23+'Form Responses 1'!P23)*(1+$C$3)</f>
        <v>0.21937499999999999</v>
      </c>
      <c r="AW30" s="29" t="b">
        <f>AND('Form Responses 1'!T23&gt;AU30,'Form Responses 1'!T23&lt;AV30)</f>
        <v>1</v>
      </c>
      <c r="AX30" s="27">
        <f t="shared" si="12"/>
        <v>1</v>
      </c>
      <c r="AY30" s="27">
        <f>('Form Responses 1'!L23+'Form Responses 1'!Q23)*(1-$C$3)</f>
        <v>3.4800000000000005E-2</v>
      </c>
      <c r="AZ30" s="28">
        <f>('Form Responses 1'!L23+'Form Responses 1'!Q23)*(1+$C$3)</f>
        <v>5.8000000000000003E-2</v>
      </c>
      <c r="BA30" s="29" t="b">
        <f>AND('Form Responses 1'!U23&gt;AY30,'Form Responses 1'!U23&lt;AZ30)</f>
        <v>0</v>
      </c>
      <c r="BB30" s="27">
        <f t="shared" si="13"/>
        <v>0</v>
      </c>
      <c r="BC30" s="27">
        <f>('Form Responses 1'!R23-'Form Responses 1'!T23)/'Form Responses 1'!R23*100</f>
        <v>3.8356164383561682</v>
      </c>
      <c r="BD30" s="27">
        <f>IF(AND(BC30&gt;=20,'Form Responses 1'!V23=$BC$1)=TRUE,1,0)</f>
        <v>0</v>
      </c>
      <c r="BE30" s="27">
        <f>IF(AND(BC30&gt;=0,BC30&lt;=20,'Form Responses 1'!V23=$BC$2)=TRUE,1,0)</f>
        <v>1</v>
      </c>
      <c r="BF30" s="27">
        <f t="shared" si="14"/>
        <v>0</v>
      </c>
      <c r="BG30" s="27">
        <f t="shared" si="15"/>
        <v>1</v>
      </c>
      <c r="BH30" s="27">
        <f>('Form Responses 1'!S23-'Form Responses 1'!U23)/'Form Responses 1'!S23*100</f>
        <v>-596.69669669669668</v>
      </c>
      <c r="BI30" s="28">
        <f>IF(AND(BH30&gt;=20,'Form Responses 1'!W23=$BH$1)=TRUE,1,0)</f>
        <v>0</v>
      </c>
      <c r="BJ30" s="28">
        <f>IF(AND(BH30&gt;=0,BH30&lt;=20,'Form Responses 1'!W23=$BH$2)=TRUE,1,0)</f>
        <v>0</v>
      </c>
      <c r="BK30" s="28">
        <f t="shared" si="16"/>
        <v>-1</v>
      </c>
      <c r="BL30" s="27">
        <f t="shared" si="17"/>
        <v>-1</v>
      </c>
      <c r="BM30" s="7"/>
    </row>
    <row r="31" spans="1:65" ht="13.8">
      <c r="A31" s="7" t="str">
        <f>'Form Responses 1'!B24</f>
        <v>Student 22</v>
      </c>
      <c r="B31" s="27">
        <f t="shared" si="0"/>
        <v>12</v>
      </c>
      <c r="C31" s="27">
        <f>'Form Responses 1'!C24/'Form Responses 1'!D24*(1-$C$3)</f>
        <v>0.54744525547445255</v>
      </c>
      <c r="D31" s="28">
        <f>'Form Responses 1'!C24/'Form Responses 1'!D24*(1+$C$3)</f>
        <v>0.91240875912408759</v>
      </c>
      <c r="E31" s="29" t="b">
        <f>AND('Form Responses 1'!E24&gt;C31,'Form Responses 1'!E24&lt;D31)</f>
        <v>1</v>
      </c>
      <c r="F31" s="27">
        <f t="shared" si="1"/>
        <v>1</v>
      </c>
      <c r="G31" s="27">
        <f>'Form Responses 1'!E24*$E$3*(1-$C$3)</f>
        <v>0.13685625000000001</v>
      </c>
      <c r="H31" s="28">
        <f>'Form Responses 1'!E24*$E$3*(1+$C$3)</f>
        <v>0.22809374999999998</v>
      </c>
      <c r="I31" s="29" t="b">
        <f>AND('Form Responses 1'!F24&gt;G31,'Form Responses 1'!F24&lt;H31)</f>
        <v>1</v>
      </c>
      <c r="J31" s="27">
        <f t="shared" si="2"/>
        <v>1</v>
      </c>
      <c r="K31" s="27">
        <f>0.5*$E$3*'Form Responses 1'!E24*'Form Responses 1'!E24*(1-$C$3)</f>
        <v>4.9945688437499997E-2</v>
      </c>
      <c r="L31" s="28">
        <f>0.5*$E$3*'Form Responses 1'!E24*'Form Responses 1'!E24*(1+$C$3)</f>
        <v>8.3242814062500003E-2</v>
      </c>
      <c r="M31" s="29" t="b">
        <f>AND('Form Responses 1'!G24&gt;K31,'Form Responses 1'!G24&lt;L31)</f>
        <v>1</v>
      </c>
      <c r="N31" s="27">
        <f t="shared" si="3"/>
        <v>1</v>
      </c>
      <c r="O31" s="27">
        <f>'Form Responses 1'!H24/'Form Responses 1'!I24*(1-$C$3)</f>
        <v>7.6013513513513514E-2</v>
      </c>
      <c r="P31" s="28">
        <f>'Form Responses 1'!H24/'Form Responses 1'!I24*(1+$C$3)</f>
        <v>0.12668918918918917</v>
      </c>
      <c r="Q31" s="29" t="b">
        <f>AND('Form Responses 1'!J24&gt;O31,'Form Responses 1'!J24&lt;P31)</f>
        <v>1</v>
      </c>
      <c r="R31" s="27">
        <f t="shared" si="4"/>
        <v>1</v>
      </c>
      <c r="S31" s="27">
        <f>'Form Responses 1'!J24*$E$3*(1-$C$3)</f>
        <v>1.9012500000000002E-2</v>
      </c>
      <c r="T31" s="28">
        <f>'Form Responses 1'!J24*$E$3*(1+$C$3)</f>
        <v>3.16875E-2</v>
      </c>
      <c r="U31" s="29" t="b">
        <f>AND('Form Responses 1'!K24&gt;S31,'Form Responses 1'!K24&lt;T31)</f>
        <v>1</v>
      </c>
      <c r="V31" s="27">
        <f t="shared" si="5"/>
        <v>1</v>
      </c>
      <c r="W31" s="27">
        <f>0.5*$E$3*'Form Responses 1'!J24*'Form Responses 1'!J24*(1-$C$3)</f>
        <v>9.6393375000000019E-4</v>
      </c>
      <c r="X31" s="28">
        <f>0.5*$E$3*'Form Responses 1'!J24*'Form Responses 1'!J24*(1+$C$3)</f>
        <v>1.6065562500000002E-3</v>
      </c>
      <c r="Y31" s="29" t="b">
        <f>AND('Form Responses 1'!L24&gt;W31,'Form Responses 1'!L24&lt;X31)</f>
        <v>1</v>
      </c>
      <c r="Z31" s="27">
        <f t="shared" si="6"/>
        <v>1</v>
      </c>
      <c r="AA31" s="27">
        <f>'Form Responses 1'!M24/'Form Responses 1'!N24*(1-$C$3)</f>
        <v>0.45045045045045046</v>
      </c>
      <c r="AB31" s="28">
        <f>'Form Responses 1'!M24/'Form Responses 1'!N24*(1+$C$3)</f>
        <v>0.75075075075075071</v>
      </c>
      <c r="AC31" s="29" t="b">
        <f>AND('Form Responses 1'!O24&gt;AA31,'Form Responses 1'!O24&lt;AB31)</f>
        <v>1</v>
      </c>
      <c r="AD31" s="27">
        <f t="shared" si="7"/>
        <v>1</v>
      </c>
      <c r="AE31" s="27">
        <f>'Form Responses 1'!O24*$E$4*(1-$C$3)</f>
        <v>0.1126125</v>
      </c>
      <c r="AF31" s="28">
        <f>'Form Responses 1'!O24*$E$4*(1+$C$3)</f>
        <v>0.18768750000000001</v>
      </c>
      <c r="AG31" s="29" t="b">
        <f>AND('Form Responses 1'!P24&gt;AE31,'Form Responses 1'!P24&lt;AF31)</f>
        <v>1</v>
      </c>
      <c r="AH31" s="27">
        <f t="shared" si="8"/>
        <v>1</v>
      </c>
      <c r="AI31" s="27">
        <f>0.5*$E$4*'Form Responses 1'!O24*'Form Responses 1'!O24*(1-$C$3)</f>
        <v>3.3817533750000003E-2</v>
      </c>
      <c r="AJ31" s="28">
        <f>0.5*$E$4*'Form Responses 1'!O24*'Form Responses 1'!O24*(1+$C$3)</f>
        <v>5.6362556250000001E-2</v>
      </c>
      <c r="AK31" s="29" t="b">
        <f>AND('Form Responses 1'!Q24&gt;AI31,'Form Responses 1'!Q24&lt;AJ31)</f>
        <v>1</v>
      </c>
      <c r="AL31" s="27">
        <f t="shared" si="9"/>
        <v>1</v>
      </c>
      <c r="AM31" s="27">
        <f>'Form Responses 1'!F24*(1-$C$3)</f>
        <v>0.136875</v>
      </c>
      <c r="AN31" s="28">
        <f>'Form Responses 1'!F24*(1+$C$3)</f>
        <v>0.22812499999999999</v>
      </c>
      <c r="AO31" s="29" t="b">
        <f>AND('Form Responses 1'!R24&gt;AM31,'Form Responses 1'!R24&lt;AN31)</f>
        <v>1</v>
      </c>
      <c r="AP31" s="27">
        <f t="shared" si="10"/>
        <v>1</v>
      </c>
      <c r="AQ31" s="27">
        <f>'Form Responses 1'!G24*(1-$C$3)</f>
        <v>4.9950000000000008E-2</v>
      </c>
      <c r="AR31" s="28">
        <f>'Form Responses 1'!G24*(1+$C$3)</f>
        <v>8.3250000000000005E-2</v>
      </c>
      <c r="AS31" s="29" t="b">
        <f>AND('Form Responses 1'!S24&gt;AQ31,'Form Responses 1'!S24&lt;AR31)</f>
        <v>1</v>
      </c>
      <c r="AT31" s="27">
        <f t="shared" si="11"/>
        <v>1</v>
      </c>
      <c r="AU31" s="27">
        <f>('Form Responses 1'!K24+'Form Responses 1'!P24)*(1-$C$3)</f>
        <v>0.13162499999999999</v>
      </c>
      <c r="AV31" s="28">
        <f>('Form Responses 1'!K24+'Form Responses 1'!P24)*(1+$C$3)</f>
        <v>0.21937499999999999</v>
      </c>
      <c r="AW31" s="29" t="b">
        <f>AND('Form Responses 1'!T24&gt;AU31,'Form Responses 1'!T24&lt;AV31)</f>
        <v>1</v>
      </c>
      <c r="AX31" s="27">
        <f t="shared" si="12"/>
        <v>1</v>
      </c>
      <c r="AY31" s="27">
        <f>('Form Responses 1'!L24+'Form Responses 1'!Q24)*(1-$C$3)</f>
        <v>3.4800000000000005E-2</v>
      </c>
      <c r="AZ31" s="28">
        <f>('Form Responses 1'!L24+'Form Responses 1'!Q24)*(1+$C$3)</f>
        <v>5.8000000000000003E-2</v>
      </c>
      <c r="BA31" s="29" t="b">
        <f>AND('Form Responses 1'!U24&gt;AY31,'Form Responses 1'!U24&lt;AZ31)</f>
        <v>0</v>
      </c>
      <c r="BB31" s="27">
        <f t="shared" si="13"/>
        <v>0</v>
      </c>
      <c r="BC31" s="27">
        <f>('Form Responses 1'!R24-'Form Responses 1'!T24)/'Form Responses 1'!R24*100</f>
        <v>3.8356164383561682</v>
      </c>
      <c r="BD31" s="27">
        <f>IF(AND(BC31&gt;=20,'Form Responses 1'!V24=$BC$1)=TRUE,1,0)</f>
        <v>0</v>
      </c>
      <c r="BE31" s="27">
        <f>IF(AND(BC31&gt;=0,BC31&lt;=20,'Form Responses 1'!V24=$BC$2)=TRUE,1,0)</f>
        <v>1</v>
      </c>
      <c r="BF31" s="27">
        <f t="shared" si="14"/>
        <v>0</v>
      </c>
      <c r="BG31" s="27">
        <f t="shared" si="15"/>
        <v>1</v>
      </c>
      <c r="BH31" s="27">
        <f>('Form Responses 1'!S24-'Form Responses 1'!U24)/'Form Responses 1'!S24*100</f>
        <v>-596.69669669669668</v>
      </c>
      <c r="BI31" s="28">
        <f>IF(AND(BH31&gt;=20,'Form Responses 1'!W24=$BH$1)=TRUE,1,0)</f>
        <v>0</v>
      </c>
      <c r="BJ31" s="28">
        <f>IF(AND(BH31&gt;=0,BH31&lt;=20,'Form Responses 1'!W24=$BH$2)=TRUE,1,0)</f>
        <v>0</v>
      </c>
      <c r="BK31" s="28">
        <f t="shared" si="16"/>
        <v>-1</v>
      </c>
      <c r="BL31" s="27">
        <f t="shared" si="17"/>
        <v>-1</v>
      </c>
      <c r="BM31" s="7"/>
    </row>
    <row r="32" spans="1:65" ht="13.8">
      <c r="A32" s="7" t="str">
        <f>'Form Responses 1'!B25</f>
        <v>Student 23</v>
      </c>
      <c r="B32" s="27">
        <f t="shared" si="0"/>
        <v>14</v>
      </c>
      <c r="C32" s="27">
        <f>'Form Responses 1'!C25/'Form Responses 1'!D25*(1-$C$3)</f>
        <v>0.54744525547445255</v>
      </c>
      <c r="D32" s="28">
        <f>'Form Responses 1'!C25/'Form Responses 1'!D25*(1+$C$3)</f>
        <v>0.91240875912408759</v>
      </c>
      <c r="E32" s="29" t="b">
        <f>AND('Form Responses 1'!E25&gt;C32,'Form Responses 1'!E25&lt;D32)</f>
        <v>1</v>
      </c>
      <c r="F32" s="27">
        <f t="shared" si="1"/>
        <v>1</v>
      </c>
      <c r="G32" s="27">
        <f>'Form Responses 1'!E25*$E$3*(1-$C$3)</f>
        <v>0.1355625</v>
      </c>
      <c r="H32" s="28">
        <f>'Form Responses 1'!E25*$E$3*(1+$C$3)</f>
        <v>0.22593749999999999</v>
      </c>
      <c r="I32" s="29" t="b">
        <f>AND('Form Responses 1'!F25&gt;G32,'Form Responses 1'!F25&lt;H32)</f>
        <v>1</v>
      </c>
      <c r="J32" s="27">
        <f t="shared" si="2"/>
        <v>1</v>
      </c>
      <c r="K32" s="27">
        <f>0.5*$E$3*'Form Responses 1'!E25*'Form Responses 1'!E25*(1-$C$3)</f>
        <v>4.900584375E-2</v>
      </c>
      <c r="L32" s="28">
        <f>0.5*$E$3*'Form Responses 1'!E25*'Form Responses 1'!E25*(1+$C$3)</f>
        <v>8.167640625E-2</v>
      </c>
      <c r="M32" s="29" t="b">
        <f>AND('Form Responses 1'!G25&gt;K32,'Form Responses 1'!G25&lt;L32)</f>
        <v>1</v>
      </c>
      <c r="N32" s="27">
        <f t="shared" si="3"/>
        <v>1</v>
      </c>
      <c r="O32" s="27">
        <f>'Form Responses 1'!H25/'Form Responses 1'!I25*(1-$C$3)</f>
        <v>7.6013513513513514E-2</v>
      </c>
      <c r="P32" s="28">
        <f>'Form Responses 1'!H25/'Form Responses 1'!I25*(1+$C$3)</f>
        <v>0.12668918918918917</v>
      </c>
      <c r="Q32" s="29" t="b">
        <f>AND('Form Responses 1'!J25&gt;O32,'Form Responses 1'!J25&lt;P32)</f>
        <v>1</v>
      </c>
      <c r="R32" s="27">
        <f t="shared" si="4"/>
        <v>1</v>
      </c>
      <c r="S32" s="27">
        <f>'Form Responses 1'!J25*$E$3*(1-$C$3)</f>
        <v>1.9003124999999999E-2</v>
      </c>
      <c r="T32" s="28">
        <f>'Form Responses 1'!J25*$E$3*(1+$C$3)</f>
        <v>3.1671875000000002E-2</v>
      </c>
      <c r="U32" s="29" t="b">
        <f>AND('Form Responses 1'!K25&gt;S32,'Form Responses 1'!K25&lt;T32)</f>
        <v>1</v>
      </c>
      <c r="V32" s="27">
        <f t="shared" si="5"/>
        <v>1</v>
      </c>
      <c r="W32" s="27">
        <f>0.5*$E$3*'Form Responses 1'!J25*'Form Responses 1'!J25*(1-$C$3)</f>
        <v>9.6298335937499997E-4</v>
      </c>
      <c r="X32" s="28">
        <f>0.5*$E$3*'Form Responses 1'!J25*'Form Responses 1'!J25*(1+$C$3)</f>
        <v>1.6049722656249999E-3</v>
      </c>
      <c r="Y32" s="29" t="b">
        <f>AND('Form Responses 1'!L25&gt;W32,'Form Responses 1'!L25&lt;X32)</f>
        <v>1</v>
      </c>
      <c r="Z32" s="27">
        <f t="shared" si="6"/>
        <v>1</v>
      </c>
      <c r="AA32" s="27">
        <f>'Form Responses 1'!M25/'Form Responses 1'!N25*(1-$C$3)</f>
        <v>0.45045045045045046</v>
      </c>
      <c r="AB32" s="28">
        <f>'Form Responses 1'!M25/'Form Responses 1'!N25*(1+$C$3)</f>
        <v>0.75075075075075071</v>
      </c>
      <c r="AC32" s="29" t="b">
        <f>AND('Form Responses 1'!O25&gt;AA32,'Form Responses 1'!O25&lt;AB32)</f>
        <v>1</v>
      </c>
      <c r="AD32" s="27">
        <f t="shared" si="7"/>
        <v>1</v>
      </c>
      <c r="AE32" s="27">
        <f>'Form Responses 1'!O25*$E$4*(1-$C$3)</f>
        <v>0.1126125</v>
      </c>
      <c r="AF32" s="28">
        <f>'Form Responses 1'!O25*$E$4*(1+$C$3)</f>
        <v>0.18768750000000001</v>
      </c>
      <c r="AG32" s="29" t="b">
        <f>AND('Form Responses 1'!P25&gt;AE32,'Form Responses 1'!P25&lt;AF32)</f>
        <v>1</v>
      </c>
      <c r="AH32" s="27">
        <f t="shared" si="8"/>
        <v>1</v>
      </c>
      <c r="AI32" s="27">
        <f>0.5*$E$4*'Form Responses 1'!O25*'Form Responses 1'!O25*(1-$C$3)</f>
        <v>3.3817533750000003E-2</v>
      </c>
      <c r="AJ32" s="28">
        <f>0.5*$E$4*'Form Responses 1'!O25*'Form Responses 1'!O25*(1+$C$3)</f>
        <v>5.6362556250000001E-2</v>
      </c>
      <c r="AK32" s="29" t="b">
        <f>AND('Form Responses 1'!Q25&gt;AI32,'Form Responses 1'!Q25&lt;AJ32)</f>
        <v>1</v>
      </c>
      <c r="AL32" s="27">
        <f t="shared" si="9"/>
        <v>1</v>
      </c>
      <c r="AM32" s="27">
        <f>'Form Responses 1'!F25*(1-$C$3)</f>
        <v>0.1355625</v>
      </c>
      <c r="AN32" s="28">
        <f>'Form Responses 1'!F25*(1+$C$3)</f>
        <v>0.22593749999999999</v>
      </c>
      <c r="AO32" s="29" t="b">
        <f>AND('Form Responses 1'!R25&gt;AM32,'Form Responses 1'!R25&lt;AN32)</f>
        <v>1</v>
      </c>
      <c r="AP32" s="27">
        <f t="shared" si="10"/>
        <v>1</v>
      </c>
      <c r="AQ32" s="27">
        <f>'Form Responses 1'!G25*(1-$C$3)</f>
        <v>4.8750000000000002E-2</v>
      </c>
      <c r="AR32" s="28">
        <f>'Form Responses 1'!G25*(1+$C$3)</f>
        <v>8.1250000000000003E-2</v>
      </c>
      <c r="AS32" s="29" t="b">
        <f>AND('Form Responses 1'!S25&gt;AQ32,'Form Responses 1'!S25&lt;AR32)</f>
        <v>1</v>
      </c>
      <c r="AT32" s="27">
        <f t="shared" si="11"/>
        <v>1</v>
      </c>
      <c r="AU32" s="27">
        <f>('Form Responses 1'!K25+'Form Responses 1'!P25)*(1-$C$3)</f>
        <v>0.1315875</v>
      </c>
      <c r="AV32" s="28">
        <f>('Form Responses 1'!K25+'Form Responses 1'!P25)*(1+$C$3)</f>
        <v>0.21931249999999999</v>
      </c>
      <c r="AW32" s="29" t="b">
        <f>AND('Form Responses 1'!T25&gt;AU32,'Form Responses 1'!T25&lt;AV32)</f>
        <v>1</v>
      </c>
      <c r="AX32" s="27">
        <f t="shared" si="12"/>
        <v>1</v>
      </c>
      <c r="AY32" s="27">
        <f>('Form Responses 1'!L25+'Form Responses 1'!Q25)*(1-$C$3)</f>
        <v>3.4777500000000003E-2</v>
      </c>
      <c r="AZ32" s="28">
        <f>('Form Responses 1'!L25+'Form Responses 1'!Q25)*(1+$C$3)</f>
        <v>5.79625E-2</v>
      </c>
      <c r="BA32" s="29" t="b">
        <f>AND('Form Responses 1'!U25&gt;AY32,'Form Responses 1'!U25&lt;AZ32)</f>
        <v>1</v>
      </c>
      <c r="BB32" s="27">
        <f t="shared" si="13"/>
        <v>1</v>
      </c>
      <c r="BC32" s="27">
        <f>('Form Responses 1'!R25-'Form Responses 1'!T25)/'Form Responses 1'!R25*100</f>
        <v>3.1811894882434335</v>
      </c>
      <c r="BD32" s="27">
        <f>IF(AND(BC32&gt;=20,'Form Responses 1'!V25=$BC$1)=TRUE,1,0)</f>
        <v>0</v>
      </c>
      <c r="BE32" s="27">
        <f>IF(AND(BC32&gt;=0,BC32&lt;=20,'Form Responses 1'!V25=$BC$2)=TRUE,1,0)</f>
        <v>0</v>
      </c>
      <c r="BF32" s="27">
        <f t="shared" si="14"/>
        <v>0</v>
      </c>
      <c r="BG32" s="27">
        <f t="shared" si="15"/>
        <v>0</v>
      </c>
      <c r="BH32" s="27">
        <f>('Form Responses 1'!S25-'Form Responses 1'!U25)/'Form Responses 1'!S25*100</f>
        <v>28.661538461538459</v>
      </c>
      <c r="BI32" s="28">
        <f>IF(AND(BH32&gt;=20,'Form Responses 1'!W25=$BH$1)=TRUE,1,0)</f>
        <v>1</v>
      </c>
      <c r="BJ32" s="28">
        <f>IF(AND(BH32&gt;=0,BH32&lt;=20,'Form Responses 1'!W25=$BH$2)=TRUE,1,0)</f>
        <v>0</v>
      </c>
      <c r="BK32" s="28">
        <f t="shared" si="16"/>
        <v>0</v>
      </c>
      <c r="BL32" s="27">
        <f t="shared" si="17"/>
        <v>1</v>
      </c>
      <c r="BM32" s="7"/>
    </row>
    <row r="33" spans="1:65" ht="13.8">
      <c r="A33" s="7" t="str">
        <f>'Form Responses 1'!B26</f>
        <v>Student 24</v>
      </c>
      <c r="B33" s="27">
        <f t="shared" si="0"/>
        <v>15</v>
      </c>
      <c r="C33" s="27">
        <f>'Form Responses 1'!C26/'Form Responses 1'!D26*(1-$C$3)</f>
        <v>0.54744525547445255</v>
      </c>
      <c r="D33" s="28">
        <f>'Form Responses 1'!C26/'Form Responses 1'!D26*(1+$C$3)</f>
        <v>0.91240875912408759</v>
      </c>
      <c r="E33" s="29" t="b">
        <f>AND('Form Responses 1'!E26&gt;C33,'Form Responses 1'!E26&lt;D33)</f>
        <v>1</v>
      </c>
      <c r="F33" s="27">
        <f t="shared" si="1"/>
        <v>1</v>
      </c>
      <c r="G33" s="27">
        <f>'Form Responses 1'!E26*$E$3*(1-$C$3)</f>
        <v>0.136875</v>
      </c>
      <c r="H33" s="28">
        <f>'Form Responses 1'!E26*$E$3*(1+$C$3)</f>
        <v>0.22812499999999999</v>
      </c>
      <c r="I33" s="29" t="b">
        <f>AND('Form Responses 1'!F26&gt;G33,'Form Responses 1'!F26&lt;H33)</f>
        <v>1</v>
      </c>
      <c r="J33" s="27">
        <f t="shared" si="2"/>
        <v>1</v>
      </c>
      <c r="K33" s="27">
        <f>0.5*$E$3*'Form Responses 1'!E26*'Form Responses 1'!E26*(1-$C$3)</f>
        <v>4.9959374999999993E-2</v>
      </c>
      <c r="L33" s="28">
        <f>0.5*$E$3*'Form Responses 1'!E26*'Form Responses 1'!E26*(1+$C$3)</f>
        <v>8.3265624999999982E-2</v>
      </c>
      <c r="M33" s="29" t="b">
        <f>AND('Form Responses 1'!G26&gt;K33,'Form Responses 1'!G26&lt;L33)</f>
        <v>1</v>
      </c>
      <c r="N33" s="27">
        <f t="shared" si="3"/>
        <v>1</v>
      </c>
      <c r="O33" s="27">
        <f>'Form Responses 1'!H26/'Form Responses 1'!I26*(1-$C$3)</f>
        <v>7.6013513513513514E-2</v>
      </c>
      <c r="P33" s="28">
        <f>'Form Responses 1'!H26/'Form Responses 1'!I26*(1+$C$3)</f>
        <v>0.12668918918918917</v>
      </c>
      <c r="Q33" s="29" t="b">
        <f>AND('Form Responses 1'!J26&gt;O33,'Form Responses 1'!J26&lt;P33)</f>
        <v>1</v>
      </c>
      <c r="R33" s="27">
        <f t="shared" si="4"/>
        <v>1</v>
      </c>
      <c r="S33" s="27">
        <f>'Form Responses 1'!J26*$E$3*(1-$C$3)</f>
        <v>1.8937500000000003E-2</v>
      </c>
      <c r="T33" s="28">
        <f>'Form Responses 1'!J26*$E$3*(1+$C$3)</f>
        <v>3.15625E-2</v>
      </c>
      <c r="U33" s="29" t="b">
        <f>AND('Form Responses 1'!K26&gt;S33,'Form Responses 1'!K26&lt;T33)</f>
        <v>1</v>
      </c>
      <c r="V33" s="27">
        <f t="shared" si="5"/>
        <v>1</v>
      </c>
      <c r="W33" s="27">
        <f>0.5*$E$3*'Form Responses 1'!J26*'Form Responses 1'!J26*(1-$C$3)</f>
        <v>9.5634375000000016E-4</v>
      </c>
      <c r="X33" s="28">
        <f>0.5*$E$3*'Form Responses 1'!J26*'Form Responses 1'!J26*(1+$C$3)</f>
        <v>1.5939062500000003E-3</v>
      </c>
      <c r="Y33" s="29" t="b">
        <f>AND('Form Responses 1'!L26&gt;W33,'Form Responses 1'!L26&lt;X33)</f>
        <v>1</v>
      </c>
      <c r="Z33" s="27">
        <f t="shared" si="6"/>
        <v>1</v>
      </c>
      <c r="AA33" s="27">
        <f>'Form Responses 1'!M26/'Form Responses 1'!N26*(1-$C$3)</f>
        <v>0.45045045045045046</v>
      </c>
      <c r="AB33" s="28">
        <f>'Form Responses 1'!M26/'Form Responses 1'!N26*(1+$C$3)</f>
        <v>0.75075075075075071</v>
      </c>
      <c r="AC33" s="29" t="b">
        <f>AND('Form Responses 1'!O26&gt;AA33,'Form Responses 1'!O26&lt;AB33)</f>
        <v>1</v>
      </c>
      <c r="AD33" s="27">
        <f t="shared" si="7"/>
        <v>1</v>
      </c>
      <c r="AE33" s="27">
        <f>'Form Responses 1'!O26*$E$4*(1-$C$3)</f>
        <v>0.1126875</v>
      </c>
      <c r="AF33" s="28">
        <f>'Form Responses 1'!O26*$E$4*(1+$C$3)</f>
        <v>0.18781249999999999</v>
      </c>
      <c r="AG33" s="29" t="b">
        <f>AND('Form Responses 1'!P26&gt;AE33,'Form Responses 1'!P26&lt;AF33)</f>
        <v>1</v>
      </c>
      <c r="AH33" s="27">
        <f t="shared" si="8"/>
        <v>1</v>
      </c>
      <c r="AI33" s="27">
        <f>0.5*$E$4*'Form Responses 1'!O26*'Form Responses 1'!O26*(1-$C$3)</f>
        <v>3.3862593750000003E-2</v>
      </c>
      <c r="AJ33" s="28">
        <f>0.5*$E$4*'Form Responses 1'!O26*'Form Responses 1'!O26*(1+$C$3)</f>
        <v>5.6437656249999996E-2</v>
      </c>
      <c r="AK33" s="29" t="b">
        <f>AND('Form Responses 1'!Q26&gt;AI33,'Form Responses 1'!Q26&lt;AJ33)</f>
        <v>1</v>
      </c>
      <c r="AL33" s="27">
        <f t="shared" si="9"/>
        <v>1</v>
      </c>
      <c r="AM33" s="27">
        <f>'Form Responses 1'!F26*(1-$C$3)</f>
        <v>0.13500000000000001</v>
      </c>
      <c r="AN33" s="28">
        <f>'Form Responses 1'!F26*(1+$C$3)</f>
        <v>0.22499999999999998</v>
      </c>
      <c r="AO33" s="29" t="b">
        <f>AND('Form Responses 1'!R26&gt;AM33,'Form Responses 1'!R26&lt;AN33)</f>
        <v>1</v>
      </c>
      <c r="AP33" s="27">
        <f t="shared" si="10"/>
        <v>1</v>
      </c>
      <c r="AQ33" s="27">
        <f>'Form Responses 1'!G26*(1-$C$3)</f>
        <v>4.9950000000000008E-2</v>
      </c>
      <c r="AR33" s="28">
        <f>'Form Responses 1'!G26*(1+$C$3)</f>
        <v>8.3250000000000005E-2</v>
      </c>
      <c r="AS33" s="29" t="b">
        <f>AND('Form Responses 1'!S26&gt;AQ33,'Form Responses 1'!S26&lt;AR33)</f>
        <v>1</v>
      </c>
      <c r="AT33" s="27">
        <f t="shared" si="11"/>
        <v>1</v>
      </c>
      <c r="AU33" s="27">
        <f>('Form Responses 1'!K26+'Form Responses 1'!P26)*(1-$C$3)</f>
        <v>0.13124999999999998</v>
      </c>
      <c r="AV33" s="28">
        <f>('Form Responses 1'!K26+'Form Responses 1'!P26)*(1+$C$3)</f>
        <v>0.21875</v>
      </c>
      <c r="AW33" s="29" t="b">
        <f>AND('Form Responses 1'!T26&gt;AU33,'Form Responses 1'!T26&lt;AV33)</f>
        <v>1</v>
      </c>
      <c r="AX33" s="27">
        <f t="shared" si="12"/>
        <v>1</v>
      </c>
      <c r="AY33" s="27">
        <f>('Form Responses 1'!L26+'Form Responses 1'!Q26)*(1-$C$3)</f>
        <v>3.4710000000000005E-2</v>
      </c>
      <c r="AZ33" s="28">
        <f>('Form Responses 1'!L26+'Form Responses 1'!Q26)*(1+$C$3)</f>
        <v>5.7849999999999999E-2</v>
      </c>
      <c r="BA33" s="29" t="b">
        <f>AND('Form Responses 1'!U26&gt;AY33,'Form Responses 1'!U26&lt;AZ33)</f>
        <v>1</v>
      </c>
      <c r="BB33" s="27">
        <f t="shared" si="13"/>
        <v>1</v>
      </c>
      <c r="BC33" s="27">
        <f>('Form Responses 1'!R26-'Form Responses 1'!T26)/'Form Responses 1'!R26*100</f>
        <v>2.7777777777777803</v>
      </c>
      <c r="BD33" s="27">
        <f>IF(AND(BC33&gt;=20,'Form Responses 1'!V26=$BC$1)=TRUE,1,0)</f>
        <v>0</v>
      </c>
      <c r="BE33" s="27">
        <f>IF(AND(BC33&gt;=0,BC33&lt;=20,'Form Responses 1'!V26=$BC$2)=TRUE,1,0)</f>
        <v>1</v>
      </c>
      <c r="BF33" s="27">
        <f t="shared" si="14"/>
        <v>0</v>
      </c>
      <c r="BG33" s="27">
        <f t="shared" si="15"/>
        <v>1</v>
      </c>
      <c r="BH33" s="27">
        <f>('Form Responses 1'!S26-'Form Responses 1'!U26)/'Form Responses 1'!S26*100</f>
        <v>30.510510510510514</v>
      </c>
      <c r="BI33" s="28">
        <f>IF(AND(BH33&gt;=20,'Form Responses 1'!W26=$BH$1)=TRUE,1,0)</f>
        <v>1</v>
      </c>
      <c r="BJ33" s="28">
        <f>IF(AND(BH33&gt;=0,BH33&lt;=20,'Form Responses 1'!W26=$BH$2)=TRUE,1,0)</f>
        <v>0</v>
      </c>
      <c r="BK33" s="28">
        <f t="shared" si="16"/>
        <v>0</v>
      </c>
      <c r="BL33" s="27">
        <f t="shared" si="17"/>
        <v>1</v>
      </c>
      <c r="BM33" s="7"/>
    </row>
    <row r="34" spans="1:65" ht="13.8">
      <c r="A34" s="7" t="str">
        <f>'Form Responses 1'!B27</f>
        <v>Student 25</v>
      </c>
      <c r="B34" s="27">
        <f t="shared" si="0"/>
        <v>15</v>
      </c>
      <c r="C34" s="27">
        <f>'Form Responses 1'!C27/'Form Responses 1'!D27*(1-$C$3)</f>
        <v>0.54744525547445255</v>
      </c>
      <c r="D34" s="28">
        <f>'Form Responses 1'!C27/'Form Responses 1'!D27*(1+$C$3)</f>
        <v>0.91240875912408759</v>
      </c>
      <c r="E34" s="29" t="b">
        <f>AND('Form Responses 1'!E27&gt;C34,'Form Responses 1'!E27&lt;D34)</f>
        <v>1</v>
      </c>
      <c r="F34" s="27">
        <f t="shared" si="1"/>
        <v>1</v>
      </c>
      <c r="G34" s="27">
        <f>'Form Responses 1'!E27*$E$3*(1-$C$3)</f>
        <v>0.13685625000000001</v>
      </c>
      <c r="H34" s="28">
        <f>'Form Responses 1'!E27*$E$3*(1+$C$3)</f>
        <v>0.22809374999999998</v>
      </c>
      <c r="I34" s="29" t="b">
        <f>AND('Form Responses 1'!F27&gt;G34,'Form Responses 1'!F27&lt;H34)</f>
        <v>1</v>
      </c>
      <c r="J34" s="27">
        <f t="shared" si="2"/>
        <v>1</v>
      </c>
      <c r="K34" s="27">
        <f>0.5*$E$3*'Form Responses 1'!E27*'Form Responses 1'!E27*(1-$C$3)</f>
        <v>4.9945688437499997E-2</v>
      </c>
      <c r="L34" s="28">
        <f>0.5*$E$3*'Form Responses 1'!E27*'Form Responses 1'!E27*(1+$C$3)</f>
        <v>8.3242814062500003E-2</v>
      </c>
      <c r="M34" s="29" t="b">
        <f>AND('Form Responses 1'!G27&gt;K34,'Form Responses 1'!G27&lt;L34)</f>
        <v>1</v>
      </c>
      <c r="N34" s="27">
        <f t="shared" si="3"/>
        <v>1</v>
      </c>
      <c r="O34" s="27">
        <f>'Form Responses 1'!H27/'Form Responses 1'!I27*(1-$C$3)</f>
        <v>7.6013513513513514E-2</v>
      </c>
      <c r="P34" s="28">
        <f>'Form Responses 1'!H27/'Form Responses 1'!I27*(1+$C$3)</f>
        <v>0.12668918918918917</v>
      </c>
      <c r="Q34" s="29" t="b">
        <f>AND('Form Responses 1'!J27&gt;O34,'Form Responses 1'!J27&lt;P34)</f>
        <v>1</v>
      </c>
      <c r="R34" s="27">
        <f t="shared" si="4"/>
        <v>1</v>
      </c>
      <c r="S34" s="27">
        <f>'Form Responses 1'!J27*$E$3*(1-$C$3)</f>
        <v>1.9003124999999999E-2</v>
      </c>
      <c r="T34" s="28">
        <f>'Form Responses 1'!J27*$E$3*(1+$C$3)</f>
        <v>3.1671875000000002E-2</v>
      </c>
      <c r="U34" s="29" t="b">
        <f>AND('Form Responses 1'!K27&gt;S34,'Form Responses 1'!K27&lt;T34)</f>
        <v>1</v>
      </c>
      <c r="V34" s="27">
        <f t="shared" si="5"/>
        <v>1</v>
      </c>
      <c r="W34" s="27">
        <f>0.5*$E$3*'Form Responses 1'!J27*'Form Responses 1'!J27*(1-$C$3)</f>
        <v>9.6298335937499997E-4</v>
      </c>
      <c r="X34" s="28">
        <f>0.5*$E$3*'Form Responses 1'!J27*'Form Responses 1'!J27*(1+$C$3)</f>
        <v>1.6049722656249999E-3</v>
      </c>
      <c r="Y34" s="29" t="b">
        <f>AND('Form Responses 1'!L27&gt;W34,'Form Responses 1'!L27&lt;X34)</f>
        <v>1</v>
      </c>
      <c r="Z34" s="27">
        <f t="shared" si="6"/>
        <v>1</v>
      </c>
      <c r="AA34" s="27">
        <f>'Form Responses 1'!M27/'Form Responses 1'!N27*(1-$C$3)</f>
        <v>0.45045045045045046</v>
      </c>
      <c r="AB34" s="28">
        <f>'Form Responses 1'!M27/'Form Responses 1'!N27*(1+$C$3)</f>
        <v>0.75075075075075071</v>
      </c>
      <c r="AC34" s="29" t="b">
        <f>AND('Form Responses 1'!O27&gt;AA34,'Form Responses 1'!O27&lt;AB34)</f>
        <v>1</v>
      </c>
      <c r="AD34" s="27">
        <f t="shared" si="7"/>
        <v>1</v>
      </c>
      <c r="AE34" s="27">
        <f>'Form Responses 1'!O27*$E$4*(1-$C$3)</f>
        <v>0.11261261250000001</v>
      </c>
      <c r="AF34" s="28">
        <f>'Form Responses 1'!O27*$E$4*(1+$C$3)</f>
        <v>0.18768768750000001</v>
      </c>
      <c r="AG34" s="29" t="b">
        <f>AND('Form Responses 1'!P27&gt;AE34,'Form Responses 1'!P27&lt;AF34)</f>
        <v>1</v>
      </c>
      <c r="AH34" s="27">
        <f t="shared" si="8"/>
        <v>1</v>
      </c>
      <c r="AI34" s="27">
        <f>0.5*$E$4*'Form Responses 1'!O27*'Form Responses 1'!O27*(1-$C$3)</f>
        <v>3.3817601317533752E-2</v>
      </c>
      <c r="AJ34" s="28">
        <f>0.5*$E$4*'Form Responses 1'!O27*'Form Responses 1'!O27*(1+$C$3)</f>
        <v>5.6362668862556253E-2</v>
      </c>
      <c r="AK34" s="29" t="b">
        <f>AND('Form Responses 1'!Q27&gt;AI34,'Form Responses 1'!Q27&lt;AJ34)</f>
        <v>1</v>
      </c>
      <c r="AL34" s="27">
        <f t="shared" si="9"/>
        <v>1</v>
      </c>
      <c r="AM34" s="27">
        <f>'Form Responses 1'!F27*(1-$C$3)</f>
        <v>0.13591875</v>
      </c>
      <c r="AN34" s="28">
        <f>'Form Responses 1'!F27*(1+$C$3)</f>
        <v>0.22653124999999999</v>
      </c>
      <c r="AO34" s="29" t="b">
        <f>AND('Form Responses 1'!R27&gt;AM34,'Form Responses 1'!R27&lt;AN34)</f>
        <v>1</v>
      </c>
      <c r="AP34" s="27">
        <f t="shared" si="10"/>
        <v>1</v>
      </c>
      <c r="AQ34" s="27">
        <f>'Form Responses 1'!G27*(1-$C$3)</f>
        <v>4.9263749999999995E-2</v>
      </c>
      <c r="AR34" s="28">
        <f>'Form Responses 1'!G27*(1+$C$3)</f>
        <v>8.2106249999999992E-2</v>
      </c>
      <c r="AS34" s="29" t="b">
        <f>AND('Form Responses 1'!S27&gt;AQ34,'Form Responses 1'!S27&lt;AR34)</f>
        <v>1</v>
      </c>
      <c r="AT34" s="27">
        <f t="shared" si="11"/>
        <v>1</v>
      </c>
      <c r="AU34" s="27">
        <f>('Form Responses 1'!K27+'Form Responses 1'!P27)*(1-$C$3)</f>
        <v>0.13161562500000001</v>
      </c>
      <c r="AV34" s="28">
        <f>('Form Responses 1'!K27+'Form Responses 1'!P27)*(1+$C$3)</f>
        <v>0.21935937500000002</v>
      </c>
      <c r="AW34" s="29" t="b">
        <f>AND('Form Responses 1'!T27&gt;AU34,'Form Responses 1'!T27&lt;AV34)</f>
        <v>1</v>
      </c>
      <c r="AX34" s="27">
        <f t="shared" si="12"/>
        <v>1</v>
      </c>
      <c r="AY34" s="27">
        <f>('Form Responses 1'!L27+'Form Responses 1'!Q27)*(1-$C$3)</f>
        <v>3.4780533750000002E-2</v>
      </c>
      <c r="AZ34" s="28">
        <f>('Form Responses 1'!L27+'Form Responses 1'!Q27)*(1+$C$3)</f>
        <v>5.7967556250000003E-2</v>
      </c>
      <c r="BA34" s="29" t="b">
        <f>AND('Form Responses 1'!U27&gt;AY34,'Form Responses 1'!U27&lt;AZ34)</f>
        <v>1</v>
      </c>
      <c r="BB34" s="27">
        <f t="shared" si="13"/>
        <v>1</v>
      </c>
      <c r="BC34" s="27">
        <f>('Form Responses 1'!R27-'Form Responses 1'!T27)/'Form Responses 1'!R27*100</f>
        <v>3.1659539246792696</v>
      </c>
      <c r="BD34" s="27">
        <f>IF(AND(BC34&gt;=20,'Form Responses 1'!V27=$BC$1)=TRUE,1,0)</f>
        <v>0</v>
      </c>
      <c r="BE34" s="27">
        <f>IF(AND(BC34&gt;=0,BC34&lt;=20,'Form Responses 1'!V27=$BC$2)=TRUE,1,0)</f>
        <v>1</v>
      </c>
      <c r="BF34" s="27">
        <f t="shared" si="14"/>
        <v>0</v>
      </c>
      <c r="BG34" s="27">
        <f t="shared" si="15"/>
        <v>1</v>
      </c>
      <c r="BH34" s="27">
        <f>('Form Responses 1'!S27-'Form Responses 1'!U27)/'Form Responses 1'!S27*100</f>
        <v>30.35891274966211</v>
      </c>
      <c r="BI34" s="28">
        <f>IF(AND(BH34&gt;=20,'Form Responses 1'!W27=$BH$1)=TRUE,1,0)</f>
        <v>1</v>
      </c>
      <c r="BJ34" s="28">
        <f>IF(AND(BH34&gt;=0,BH34&lt;=20,'Form Responses 1'!W27=$BH$2)=TRUE,1,0)</f>
        <v>0</v>
      </c>
      <c r="BK34" s="28">
        <f t="shared" si="16"/>
        <v>0</v>
      </c>
      <c r="BL34" s="27">
        <f t="shared" si="17"/>
        <v>1</v>
      </c>
      <c r="BM34" s="7"/>
    </row>
    <row r="35" spans="1:65" ht="13.8">
      <c r="A35" s="7" t="str">
        <f>'Form Responses 1'!B28</f>
        <v>Student 26</v>
      </c>
      <c r="B35" s="27">
        <f t="shared" si="0"/>
        <v>15</v>
      </c>
      <c r="C35" s="27">
        <f>'Form Responses 1'!C28/'Form Responses 1'!D28*(1-$C$3)</f>
        <v>0.54744525547445255</v>
      </c>
      <c r="D35" s="28">
        <f>'Form Responses 1'!C28/'Form Responses 1'!D28*(1+$C$3)</f>
        <v>0.91240875912408759</v>
      </c>
      <c r="E35" s="29" t="b">
        <f>AND('Form Responses 1'!E28&gt;C35,'Form Responses 1'!E28&lt;D35)</f>
        <v>1</v>
      </c>
      <c r="F35" s="27">
        <f t="shared" si="1"/>
        <v>1</v>
      </c>
      <c r="G35" s="27">
        <f>'Form Responses 1'!E28*$E$3*(1-$C$3)</f>
        <v>0.1368613125</v>
      </c>
      <c r="H35" s="28">
        <f>'Form Responses 1'!E28*$E$3*(1+$C$3)</f>
        <v>0.2281021875</v>
      </c>
      <c r="I35" s="29" t="b">
        <f>AND('Form Responses 1'!F28&gt;G35,'Form Responses 1'!F28&lt;H35)</f>
        <v>1</v>
      </c>
      <c r="J35" s="27">
        <f t="shared" si="2"/>
        <v>1</v>
      </c>
      <c r="K35" s="27">
        <f>0.5*$E$3*'Form Responses 1'!E28*'Form Responses 1'!E28*(1-$C$3)</f>
        <v>4.9949383624593752E-2</v>
      </c>
      <c r="L35" s="28">
        <f>0.5*$E$3*'Form Responses 1'!E28*'Form Responses 1'!E28*(1+$C$3)</f>
        <v>8.3248972707656244E-2</v>
      </c>
      <c r="M35" s="29" t="b">
        <f>AND('Form Responses 1'!G28&gt;K35,'Form Responses 1'!G28&lt;L35)</f>
        <v>1</v>
      </c>
      <c r="N35" s="27">
        <f t="shared" si="3"/>
        <v>1</v>
      </c>
      <c r="O35" s="27">
        <f>'Form Responses 1'!H28/'Form Responses 1'!I28*(1-$C$3)</f>
        <v>7.6013513513513514E-2</v>
      </c>
      <c r="P35" s="28">
        <f>'Form Responses 1'!H28/'Form Responses 1'!I28*(1+$C$3)</f>
        <v>0.12668918918918917</v>
      </c>
      <c r="Q35" s="29" t="b">
        <f>AND('Form Responses 1'!J28&gt;O35,'Form Responses 1'!J28&lt;P35)</f>
        <v>1</v>
      </c>
      <c r="R35" s="27">
        <f t="shared" si="4"/>
        <v>1</v>
      </c>
      <c r="S35" s="27">
        <f>'Form Responses 1'!J28*$E$3*(1-$C$3)</f>
        <v>1.9003378312499999E-2</v>
      </c>
      <c r="T35" s="28">
        <f>'Form Responses 1'!J28*$E$3*(1+$C$3)</f>
        <v>3.1672297187500004E-2</v>
      </c>
      <c r="U35" s="29" t="b">
        <f>AND('Form Responses 1'!K28&gt;S35,'Form Responses 1'!K28&lt;T35)</f>
        <v>1</v>
      </c>
      <c r="V35" s="27">
        <f t="shared" si="5"/>
        <v>1</v>
      </c>
      <c r="W35" s="27">
        <f>0.5*$E$3*'Form Responses 1'!J28*'Form Responses 1'!J28*(1-$C$3)</f>
        <v>9.6300903276798767E-4</v>
      </c>
      <c r="X35" s="28">
        <f>0.5*$E$3*'Form Responses 1'!J28*'Form Responses 1'!J28*(1+$C$3)</f>
        <v>1.6050150546133128E-3</v>
      </c>
      <c r="Y35" s="29" t="b">
        <f>AND('Form Responses 1'!L28&gt;W35,'Form Responses 1'!L28&lt;X35)</f>
        <v>1</v>
      </c>
      <c r="Z35" s="27">
        <f t="shared" si="6"/>
        <v>1</v>
      </c>
      <c r="AA35" s="27">
        <f>'Form Responses 1'!M28/'Form Responses 1'!N28*(1-$C$3)</f>
        <v>0.45045045045045046</v>
      </c>
      <c r="AB35" s="28">
        <f>'Form Responses 1'!M28/'Form Responses 1'!N28*(1+$C$3)</f>
        <v>0.75075075075075071</v>
      </c>
      <c r="AC35" s="29" t="b">
        <f>AND('Form Responses 1'!O28&gt;AA35,'Form Responses 1'!O28&lt;AB35)</f>
        <v>1</v>
      </c>
      <c r="AD35" s="27">
        <f t="shared" si="7"/>
        <v>1</v>
      </c>
      <c r="AE35" s="27">
        <f>'Form Responses 1'!O28*$E$4*(1-$C$3)</f>
        <v>0.11261261250000001</v>
      </c>
      <c r="AF35" s="28">
        <f>'Form Responses 1'!O28*$E$4*(1+$C$3)</f>
        <v>0.18768768750000001</v>
      </c>
      <c r="AG35" s="29" t="b">
        <f>AND('Form Responses 1'!P28&gt;AE35,'Form Responses 1'!P28&lt;AF35)</f>
        <v>1</v>
      </c>
      <c r="AH35" s="27">
        <f t="shared" si="8"/>
        <v>1</v>
      </c>
      <c r="AI35" s="27">
        <f>0.5*$E$4*'Form Responses 1'!O28*'Form Responses 1'!O28*(1-$C$3)</f>
        <v>3.3817601317533752E-2</v>
      </c>
      <c r="AJ35" s="28">
        <f>0.5*$E$4*'Form Responses 1'!O28*'Form Responses 1'!O28*(1+$C$3)</f>
        <v>5.6362668862556253E-2</v>
      </c>
      <c r="AK35" s="29" t="b">
        <f>AND('Form Responses 1'!Q28&gt;AI35,'Form Responses 1'!Q28&lt;AJ35)</f>
        <v>1</v>
      </c>
      <c r="AL35" s="27">
        <f t="shared" si="9"/>
        <v>1</v>
      </c>
      <c r="AM35" s="27">
        <f>'Form Responses 1'!F28*(1-$C$3)</f>
        <v>0.1368613125</v>
      </c>
      <c r="AN35" s="28">
        <f>'Form Responses 1'!F28*(1+$C$3)</f>
        <v>0.2281021875</v>
      </c>
      <c r="AO35" s="29" t="b">
        <f>AND('Form Responses 1'!R28&gt;AM35,'Form Responses 1'!R28&lt;AN35)</f>
        <v>1</v>
      </c>
      <c r="AP35" s="27">
        <f t="shared" si="10"/>
        <v>1</v>
      </c>
      <c r="AQ35" s="27">
        <f>'Form Responses 1'!G28*(1-$C$3)</f>
        <v>4.99493835E-2</v>
      </c>
      <c r="AR35" s="28">
        <f>'Form Responses 1'!G28*(1+$C$3)</f>
        <v>8.324897249999999E-2</v>
      </c>
      <c r="AS35" s="29" t="b">
        <f>AND('Form Responses 1'!S28&gt;AQ35,'Form Responses 1'!S28&lt;AR35)</f>
        <v>1</v>
      </c>
      <c r="AT35" s="27">
        <f t="shared" si="11"/>
        <v>1</v>
      </c>
      <c r="AU35" s="27">
        <f>('Form Responses 1'!K28+'Form Responses 1'!P28)*(1-$C$3)</f>
        <v>0.13161596250000002</v>
      </c>
      <c r="AV35" s="28">
        <f>('Form Responses 1'!K28+'Form Responses 1'!P28)*(1+$C$3)</f>
        <v>0.21935993749999999</v>
      </c>
      <c r="AW35" s="29" t="b">
        <f>AND('Form Responses 1'!T28&gt;AU35,'Form Responses 1'!T28&lt;AV35)</f>
        <v>1</v>
      </c>
      <c r="AX35" s="27">
        <f t="shared" si="12"/>
        <v>1</v>
      </c>
      <c r="AY35" s="27">
        <f>('Form Responses 1'!L28+'Form Responses 1'!Q28)*(1-$C$3)</f>
        <v>3.4780610325000003E-2</v>
      </c>
      <c r="AZ35" s="28">
        <f>('Form Responses 1'!L28+'Form Responses 1'!Q28)*(1+$C$3)</f>
        <v>5.7967683874999995E-2</v>
      </c>
      <c r="BA35" s="29" t="b">
        <f>AND('Form Responses 1'!U28&gt;AY35,'Form Responses 1'!U28&lt;AZ35)</f>
        <v>1</v>
      </c>
      <c r="BB35" s="27">
        <f t="shared" si="13"/>
        <v>1</v>
      </c>
      <c r="BC35" s="27">
        <f>('Form Responses 1'!R28-'Form Responses 1'!T28)/'Form Responses 1'!R28*100</f>
        <v>3.8325821623258141</v>
      </c>
      <c r="BD35" s="27">
        <f>IF(AND(BC35&gt;=20,'Form Responses 1'!V28=$BC$1)=TRUE,1,0)</f>
        <v>0</v>
      </c>
      <c r="BE35" s="27">
        <f>IF(AND(BC35&gt;=0,BC35&lt;=20,'Form Responses 1'!V28=$BC$2)=TRUE,1,0)</f>
        <v>1</v>
      </c>
      <c r="BF35" s="27">
        <f t="shared" si="14"/>
        <v>0</v>
      </c>
      <c r="BG35" s="27">
        <f t="shared" si="15"/>
        <v>1</v>
      </c>
      <c r="BH35" s="27">
        <f>('Form Responses 1'!S28-'Form Responses 1'!U28)/'Form Responses 1'!S28*100</f>
        <v>30.368289080084438</v>
      </c>
      <c r="BI35" s="28">
        <f>IF(AND(BH35&gt;=20,'Form Responses 1'!W28=$BH$1)=TRUE,1,0)</f>
        <v>1</v>
      </c>
      <c r="BJ35" s="28">
        <f>IF(AND(BH35&gt;=0,BH35&lt;=20,'Form Responses 1'!W28=$BH$2)=TRUE,1,0)</f>
        <v>0</v>
      </c>
      <c r="BK35" s="28">
        <f t="shared" si="16"/>
        <v>0</v>
      </c>
      <c r="BL35" s="27">
        <f t="shared" si="17"/>
        <v>1</v>
      </c>
      <c r="BM35" s="7"/>
    </row>
    <row r="36" spans="1:65" ht="13.8">
      <c r="A36" s="7" t="str">
        <f>'Form Responses 1'!B29</f>
        <v>Student 27</v>
      </c>
      <c r="B36" s="27">
        <f t="shared" si="0"/>
        <v>15</v>
      </c>
      <c r="C36" s="27">
        <f>'Form Responses 1'!C29/'Form Responses 1'!D29*(1-$C$3)</f>
        <v>0.54744525547445255</v>
      </c>
      <c r="D36" s="28">
        <f>'Form Responses 1'!C29/'Form Responses 1'!D29*(1+$C$3)</f>
        <v>0.91240875912408759</v>
      </c>
      <c r="E36" s="29" t="b">
        <f>AND('Form Responses 1'!E29&gt;C36,'Form Responses 1'!E29&lt;D36)</f>
        <v>1</v>
      </c>
      <c r="F36" s="27">
        <f t="shared" si="1"/>
        <v>1</v>
      </c>
      <c r="G36" s="27">
        <f>'Form Responses 1'!E29*$E$3*(1-$C$3)</f>
        <v>0.1368613125</v>
      </c>
      <c r="H36" s="28">
        <f>'Form Responses 1'!E29*$E$3*(1+$C$3)</f>
        <v>0.2281021875</v>
      </c>
      <c r="I36" s="29" t="b">
        <f>AND('Form Responses 1'!F29&gt;G36,'Form Responses 1'!F29&lt;H36)</f>
        <v>1</v>
      </c>
      <c r="J36" s="27">
        <f t="shared" si="2"/>
        <v>1</v>
      </c>
      <c r="K36" s="27">
        <f>0.5*$E$3*'Form Responses 1'!E29*'Form Responses 1'!E29*(1-$C$3)</f>
        <v>4.9949383624593752E-2</v>
      </c>
      <c r="L36" s="28">
        <f>0.5*$E$3*'Form Responses 1'!E29*'Form Responses 1'!E29*(1+$C$3)</f>
        <v>8.3248972707656244E-2</v>
      </c>
      <c r="M36" s="29" t="b">
        <f>AND('Form Responses 1'!G29&gt;K36,'Form Responses 1'!G29&lt;L36)</f>
        <v>1</v>
      </c>
      <c r="N36" s="27">
        <f t="shared" si="3"/>
        <v>1</v>
      </c>
      <c r="O36" s="27">
        <f>'Form Responses 1'!H29/'Form Responses 1'!I29*(1-$C$3)</f>
        <v>7.6013513513513514E-2</v>
      </c>
      <c r="P36" s="28">
        <f>'Form Responses 1'!H29/'Form Responses 1'!I29*(1+$C$3)</f>
        <v>0.12668918918918917</v>
      </c>
      <c r="Q36" s="29" t="b">
        <f>AND('Form Responses 1'!J29&gt;O36,'Form Responses 1'!J29&lt;P36)</f>
        <v>1</v>
      </c>
      <c r="R36" s="27">
        <f t="shared" si="4"/>
        <v>1</v>
      </c>
      <c r="S36" s="27">
        <f>'Form Responses 1'!J29*$E$3*(1-$C$3)</f>
        <v>1.9003378312499999E-2</v>
      </c>
      <c r="T36" s="28">
        <f>'Form Responses 1'!J29*$E$3*(1+$C$3)</f>
        <v>3.1672297187500004E-2</v>
      </c>
      <c r="U36" s="29" t="b">
        <f>AND('Form Responses 1'!K29&gt;S36,'Form Responses 1'!K29&lt;T36)</f>
        <v>1</v>
      </c>
      <c r="V36" s="27">
        <f t="shared" si="5"/>
        <v>1</v>
      </c>
      <c r="W36" s="27">
        <f>0.5*$E$3*'Form Responses 1'!J29*'Form Responses 1'!J29*(1-$C$3)</f>
        <v>9.6300903276798767E-4</v>
      </c>
      <c r="X36" s="28">
        <f>0.5*$E$3*'Form Responses 1'!J29*'Form Responses 1'!J29*(1+$C$3)</f>
        <v>1.6050150546133128E-3</v>
      </c>
      <c r="Y36" s="29" t="b">
        <f>AND('Form Responses 1'!L29&gt;W36,'Form Responses 1'!L29&lt;X36)</f>
        <v>1</v>
      </c>
      <c r="Z36" s="27">
        <f t="shared" si="6"/>
        <v>1</v>
      </c>
      <c r="AA36" s="27">
        <f>'Form Responses 1'!M29/'Form Responses 1'!N29*(1-$C$3)</f>
        <v>0.45045045045045046</v>
      </c>
      <c r="AB36" s="28">
        <f>'Form Responses 1'!M29/'Form Responses 1'!N29*(1+$C$3)</f>
        <v>0.75075075075075071</v>
      </c>
      <c r="AC36" s="29" t="b">
        <f>AND('Form Responses 1'!O29&gt;AA36,'Form Responses 1'!O29&lt;AB36)</f>
        <v>1</v>
      </c>
      <c r="AD36" s="27">
        <f t="shared" si="7"/>
        <v>1</v>
      </c>
      <c r="AE36" s="27">
        <f>'Form Responses 1'!O29*$E$4*(1-$C$3)</f>
        <v>0.11261261250000001</v>
      </c>
      <c r="AF36" s="28">
        <f>'Form Responses 1'!O29*$E$4*(1+$C$3)</f>
        <v>0.18768768750000001</v>
      </c>
      <c r="AG36" s="29" t="b">
        <f>AND('Form Responses 1'!P29&gt;AE36,'Form Responses 1'!P29&lt;AF36)</f>
        <v>1</v>
      </c>
      <c r="AH36" s="27">
        <f t="shared" si="8"/>
        <v>1</v>
      </c>
      <c r="AI36" s="27">
        <f>0.5*$E$4*'Form Responses 1'!O29*'Form Responses 1'!O29*(1-$C$3)</f>
        <v>3.3817601317533752E-2</v>
      </c>
      <c r="AJ36" s="28">
        <f>0.5*$E$4*'Form Responses 1'!O29*'Form Responses 1'!O29*(1+$C$3)</f>
        <v>5.6362668862556253E-2</v>
      </c>
      <c r="AK36" s="29" t="b">
        <f>AND('Form Responses 1'!Q29&gt;AI36,'Form Responses 1'!Q29&lt;AJ36)</f>
        <v>1</v>
      </c>
      <c r="AL36" s="27">
        <f t="shared" si="9"/>
        <v>1</v>
      </c>
      <c r="AM36" s="27">
        <f>'Form Responses 1'!F29*(1-$C$3)</f>
        <v>0.1368613125</v>
      </c>
      <c r="AN36" s="28">
        <f>'Form Responses 1'!F29*(1+$C$3)</f>
        <v>0.2281021875</v>
      </c>
      <c r="AO36" s="29" t="b">
        <f>AND('Form Responses 1'!R29&gt;AM36,'Form Responses 1'!R29&lt;AN36)</f>
        <v>1</v>
      </c>
      <c r="AP36" s="27">
        <f t="shared" si="10"/>
        <v>1</v>
      </c>
      <c r="AQ36" s="27">
        <f>'Form Responses 1'!G29*(1-$C$3)</f>
        <v>4.99493835E-2</v>
      </c>
      <c r="AR36" s="28">
        <f>'Form Responses 1'!G29*(1+$C$3)</f>
        <v>8.324897249999999E-2</v>
      </c>
      <c r="AS36" s="29" t="b">
        <f>AND('Form Responses 1'!S29&gt;AQ36,'Form Responses 1'!S29&lt;AR36)</f>
        <v>1</v>
      </c>
      <c r="AT36" s="27">
        <f t="shared" si="11"/>
        <v>1</v>
      </c>
      <c r="AU36" s="27">
        <f>('Form Responses 1'!K29+'Form Responses 1'!P29)*(1-$C$3)</f>
        <v>0.13161599025000001</v>
      </c>
      <c r="AV36" s="28">
        <f>('Form Responses 1'!K29+'Form Responses 1'!P29)*(1+$C$3)</f>
        <v>0.21935998375000001</v>
      </c>
      <c r="AW36" s="29" t="b">
        <f>AND('Form Responses 1'!T29&gt;AU36,'Form Responses 1'!T29&lt;AV36)</f>
        <v>1</v>
      </c>
      <c r="AX36" s="27">
        <f t="shared" si="12"/>
        <v>1</v>
      </c>
      <c r="AY36" s="27">
        <f>('Form Responses 1'!L29+'Form Responses 1'!Q29)*(1-$C$3)</f>
        <v>3.4780610325000003E-2</v>
      </c>
      <c r="AZ36" s="28">
        <f>('Form Responses 1'!L29+'Form Responses 1'!Q29)*(1+$C$3)</f>
        <v>5.7967683874999995E-2</v>
      </c>
      <c r="BA36" s="29" t="b">
        <f>AND('Form Responses 1'!U29&gt;AY36,'Form Responses 1'!U29&lt;AZ36)</f>
        <v>1</v>
      </c>
      <c r="BB36" s="27">
        <f t="shared" si="13"/>
        <v>1</v>
      </c>
      <c r="BC36" s="27">
        <f>('Form Responses 1'!R29-'Form Responses 1'!T29)/'Form Responses 1'!R29*100</f>
        <v>3.8325821623258141</v>
      </c>
      <c r="BD36" s="27">
        <f>IF(AND(BC36&gt;=20,'Form Responses 1'!V29=$BC$1)=TRUE,1,0)</f>
        <v>0</v>
      </c>
      <c r="BE36" s="27">
        <f>IF(AND(BC36&gt;=0,BC36&lt;=20,'Form Responses 1'!V29=$BC$2)=TRUE,1,0)</f>
        <v>1</v>
      </c>
      <c r="BF36" s="27">
        <f t="shared" si="14"/>
        <v>0</v>
      </c>
      <c r="BG36" s="27">
        <f t="shared" si="15"/>
        <v>1</v>
      </c>
      <c r="BH36" s="27">
        <f>('Form Responses 1'!S29-'Form Responses 1'!U29)/'Form Responses 1'!S29*100</f>
        <v>30.368289080084438</v>
      </c>
      <c r="BI36" s="28">
        <f>IF(AND(BH36&gt;=20,'Form Responses 1'!W29=$BH$1)=TRUE,1,0)</f>
        <v>1</v>
      </c>
      <c r="BJ36" s="28">
        <f>IF(AND(BH36&gt;=0,BH36&lt;=20,'Form Responses 1'!W29=$BH$2)=TRUE,1,0)</f>
        <v>0</v>
      </c>
      <c r="BK36" s="28">
        <f t="shared" si="16"/>
        <v>0</v>
      </c>
      <c r="BL36" s="27">
        <f t="shared" si="17"/>
        <v>1</v>
      </c>
      <c r="BM36" s="7"/>
    </row>
    <row r="37" spans="1:65" ht="13.8">
      <c r="A37" s="7" t="str">
        <f>'Form Responses 1'!B30</f>
        <v>Student 28</v>
      </c>
      <c r="B37" s="27">
        <f t="shared" si="0"/>
        <v>13</v>
      </c>
      <c r="C37" s="27">
        <f>'Form Responses 1'!C30/'Form Responses 1'!D30*(1-$C$3)</f>
        <v>0.68807339449541283</v>
      </c>
      <c r="D37" s="28">
        <f>'Form Responses 1'!C30/'Form Responses 1'!D30*(1+$C$3)</f>
        <v>1.1467889908256881</v>
      </c>
      <c r="E37" s="29" t="b">
        <f>AND('Form Responses 1'!E30&gt;C37,'Form Responses 1'!E30&lt;D37)</f>
        <v>1</v>
      </c>
      <c r="F37" s="27">
        <f t="shared" si="1"/>
        <v>1</v>
      </c>
      <c r="G37" s="27">
        <f>'Form Responses 1'!E30*$E$3*(1-$C$3)</f>
        <v>0.17201850000000002</v>
      </c>
      <c r="H37" s="28">
        <f>'Form Responses 1'!E30*$E$3*(1+$C$3)</f>
        <v>0.28669749999999999</v>
      </c>
      <c r="I37" s="29" t="b">
        <f>AND('Form Responses 1'!F30&gt;G37,'Form Responses 1'!F30&lt;H37)</f>
        <v>1</v>
      </c>
      <c r="J37" s="27">
        <f t="shared" si="2"/>
        <v>1</v>
      </c>
      <c r="K37" s="27">
        <f>0.5*$E$3*'Form Responses 1'!E30*'Form Responses 1'!E30*(1-$C$3)</f>
        <v>7.8907638246E-2</v>
      </c>
      <c r="L37" s="28">
        <f>0.5*$E$3*'Form Responses 1'!E30*'Form Responses 1'!E30*(1+$C$3)</f>
        <v>0.13151273041</v>
      </c>
      <c r="M37" s="29" t="b">
        <f>AND('Form Responses 1'!G30&gt;K37,'Form Responses 1'!G30&lt;L37)</f>
        <v>1</v>
      </c>
      <c r="N37" s="27">
        <f t="shared" si="3"/>
        <v>1</v>
      </c>
      <c r="O37" s="27" t="e">
        <f>'Form Responses 1'!H30/'Form Responses 1'!I30*(1-$C$3)</f>
        <v>#DIV/0!</v>
      </c>
      <c r="P37" s="28" t="e">
        <f>'Form Responses 1'!H30/'Form Responses 1'!I30*(1+$C$3)</f>
        <v>#DIV/0!</v>
      </c>
      <c r="Q37" s="30" t="b">
        <v>1</v>
      </c>
      <c r="R37" s="27">
        <f t="shared" si="4"/>
        <v>1</v>
      </c>
      <c r="S37" s="27">
        <f>'Form Responses 1'!J30*$E$3*(1-$C$3)</f>
        <v>0</v>
      </c>
      <c r="T37" s="28">
        <f>'Form Responses 1'!J30*$E$3*(1+$C$3)</f>
        <v>0</v>
      </c>
      <c r="U37" s="29" t="b">
        <f>AND('Form Responses 1'!K30&gt;S37,'Form Responses 1'!K30&lt;T37)</f>
        <v>0</v>
      </c>
      <c r="V37" s="27">
        <f t="shared" si="5"/>
        <v>0</v>
      </c>
      <c r="W37" s="27">
        <f>0.5*$E$3*'Form Responses 1'!J30*'Form Responses 1'!J30*(1-$C$3)</f>
        <v>0</v>
      </c>
      <c r="X37" s="28">
        <f>0.5*$E$3*'Form Responses 1'!J30*'Form Responses 1'!J30*(1+$C$3)</f>
        <v>0</v>
      </c>
      <c r="Y37" s="29" t="b">
        <f>AND('Form Responses 1'!L30&gt;W37,'Form Responses 1'!L30&lt;X37)</f>
        <v>0</v>
      </c>
      <c r="Z37" s="27">
        <f t="shared" si="6"/>
        <v>0</v>
      </c>
      <c r="AA37" s="27">
        <f>'Form Responses 1'!M30/'Form Responses 1'!N30*(1-$C$3)</f>
        <v>0.50167224080267558</v>
      </c>
      <c r="AB37" s="28">
        <f>'Form Responses 1'!M30/'Form Responses 1'!N30*(1+$C$3)</f>
        <v>0.83612040133779264</v>
      </c>
      <c r="AC37" s="29" t="b">
        <f>AND('Form Responses 1'!O30&gt;AA37,'Form Responses 1'!O30&lt;AB37)</f>
        <v>1</v>
      </c>
      <c r="AD37" s="27">
        <f t="shared" si="7"/>
        <v>1</v>
      </c>
      <c r="AE37" s="27">
        <f>'Form Responses 1'!O30*$E$4*(1-$C$3)</f>
        <v>0.1254181875</v>
      </c>
      <c r="AF37" s="28">
        <f>'Form Responses 1'!O30*$E$4*(1+$C$3)</f>
        <v>0.20903031249999998</v>
      </c>
      <c r="AG37" s="29" t="b">
        <f>AND('Form Responses 1'!P30&gt;AE37,'Form Responses 1'!P30&lt;AF37)</f>
        <v>1</v>
      </c>
      <c r="AH37" s="27">
        <f t="shared" si="8"/>
        <v>1</v>
      </c>
      <c r="AI37" s="27">
        <f>0.5*$E$4*'Form Responses 1'!O30*'Form Responses 1'!O30*(1-$C$3)</f>
        <v>4.1945924682093745E-2</v>
      </c>
      <c r="AJ37" s="28">
        <f>0.5*$E$4*'Form Responses 1'!O30*'Form Responses 1'!O30*(1+$C$3)</f>
        <v>6.9909874470156244E-2</v>
      </c>
      <c r="AK37" s="29" t="b">
        <f>AND('Form Responses 1'!Q30&gt;AI37,'Form Responses 1'!Q30&lt;AJ37)</f>
        <v>1</v>
      </c>
      <c r="AL37" s="27">
        <f t="shared" si="9"/>
        <v>1</v>
      </c>
      <c r="AM37" s="27">
        <f>'Form Responses 1'!F30*(1-$C$3)</f>
        <v>0.17201834999999999</v>
      </c>
      <c r="AN37" s="28">
        <f>'Form Responses 1'!F30*(1+$C$3)</f>
        <v>0.28669725000000001</v>
      </c>
      <c r="AO37" s="29" t="b">
        <f>AND('Form Responses 1'!R30&gt;AM37,'Form Responses 1'!R30&lt;AN37)</f>
        <v>1</v>
      </c>
      <c r="AP37" s="27">
        <f t="shared" si="10"/>
        <v>1</v>
      </c>
      <c r="AQ37" s="27">
        <f>'Form Responses 1'!G30*(1-$C$3)</f>
        <v>7.8907499399999997E-2</v>
      </c>
      <c r="AR37" s="28">
        <f>'Form Responses 1'!G30*(1+$C$3)</f>
        <v>0.131512499</v>
      </c>
      <c r="AS37" s="29" t="b">
        <f>AND('Form Responses 1'!S30&gt;AQ37,'Form Responses 1'!S30&lt;AR37)</f>
        <v>1</v>
      </c>
      <c r="AT37" s="27">
        <f t="shared" si="11"/>
        <v>1</v>
      </c>
      <c r="AU37" s="27">
        <f>('Form Responses 1'!K30+'Form Responses 1'!P30)*(1-$C$3)</f>
        <v>0.12541807499999999</v>
      </c>
      <c r="AV37" s="28">
        <f>('Form Responses 1'!K30+'Form Responses 1'!P30)*(1+$C$3)</f>
        <v>0.20903012499999998</v>
      </c>
      <c r="AW37" s="29" t="b">
        <f>AND('Form Responses 1'!T30&gt;AU37,'Form Responses 1'!T30&lt;AV37)</f>
        <v>1</v>
      </c>
      <c r="AX37" s="27">
        <f t="shared" si="12"/>
        <v>1</v>
      </c>
      <c r="AY37" s="27">
        <f>('Form Responses 1'!L30+'Form Responses 1'!Q30)*(1-$C$3)</f>
        <v>4.1945839499999998E-2</v>
      </c>
      <c r="AZ37" s="28">
        <f>('Form Responses 1'!L30+'Form Responses 1'!Q30)*(1+$C$3)</f>
        <v>6.9909732500000002E-2</v>
      </c>
      <c r="BA37" s="29" t="b">
        <f>AND('Form Responses 1'!U30&gt;AY37,'Form Responses 1'!U30&lt;AZ37)</f>
        <v>1</v>
      </c>
      <c r="BB37" s="27">
        <f t="shared" si="13"/>
        <v>1</v>
      </c>
      <c r="BC37" s="27">
        <f>('Form Responses 1'!R30-'Form Responses 1'!T30)/'Form Responses 1'!R30*100</f>
        <v>27.090301000282274</v>
      </c>
      <c r="BD37" s="27">
        <f>IF(AND(BC37&gt;=20,'Form Responses 1'!V30=$BC$1)=TRUE,1,0)</f>
        <v>1</v>
      </c>
      <c r="BE37" s="27">
        <f>IF(AND(BC37&gt;=0,BC37&lt;=20,'Form Responses 1'!V30=$BC$2)=TRUE,1,0)</f>
        <v>0</v>
      </c>
      <c r="BF37" s="27">
        <f t="shared" si="14"/>
        <v>0</v>
      </c>
      <c r="BG37" s="27">
        <f t="shared" si="15"/>
        <v>1</v>
      </c>
      <c r="BH37" s="27">
        <f>('Form Responses 1'!S30-'Form Responses 1'!U30)/'Form Responses 1'!S30*100</f>
        <v>46.841757983779168</v>
      </c>
      <c r="BI37" s="28">
        <f>IF(AND(BH37&gt;=20,'Form Responses 1'!W30=$BH$1)=TRUE,1,0)</f>
        <v>1</v>
      </c>
      <c r="BJ37" s="28">
        <f>IF(AND(BH37&gt;=0,BH37&lt;=20,'Form Responses 1'!W30=$BH$2)=TRUE,1,0)</f>
        <v>0</v>
      </c>
      <c r="BK37" s="28">
        <f t="shared" si="16"/>
        <v>0</v>
      </c>
      <c r="BL37" s="27">
        <f t="shared" si="17"/>
        <v>1</v>
      </c>
      <c r="BM37" s="7"/>
    </row>
    <row r="38" spans="1:65" ht="13.8">
      <c r="A38" s="7" t="str">
        <f>'Form Responses 1'!B31</f>
        <v>Student 29</v>
      </c>
      <c r="B38" s="27">
        <f t="shared" si="0"/>
        <v>12</v>
      </c>
      <c r="C38" s="27">
        <f>'Form Responses 1'!C31/'Form Responses 1'!D31*(1-$C$3)</f>
        <v>0.68807339449541283</v>
      </c>
      <c r="D38" s="28">
        <f>'Form Responses 1'!C31/'Form Responses 1'!D31*(1+$C$3)</f>
        <v>1.1467889908256881</v>
      </c>
      <c r="E38" s="29" t="b">
        <f>AND('Form Responses 1'!E31&gt;C38,'Form Responses 1'!E31&lt;D38)</f>
        <v>1</v>
      </c>
      <c r="F38" s="27">
        <f t="shared" si="1"/>
        <v>1</v>
      </c>
      <c r="G38" s="27">
        <f>'Form Responses 1'!E31*$E$3*(1-$C$3)</f>
        <v>0.17201250000000001</v>
      </c>
      <c r="H38" s="28">
        <f>'Form Responses 1'!E31*$E$3*(1+$C$3)</f>
        <v>0.28668749999999998</v>
      </c>
      <c r="I38" s="29" t="b">
        <f>AND('Form Responses 1'!F31&gt;G38,'Form Responses 1'!F31&lt;H38)</f>
        <v>1</v>
      </c>
      <c r="J38" s="27">
        <f t="shared" si="2"/>
        <v>1</v>
      </c>
      <c r="K38" s="27">
        <f>0.5*$E$3*'Form Responses 1'!E31*'Form Responses 1'!E31*(1-$C$3)</f>
        <v>7.8902133750000006E-2</v>
      </c>
      <c r="L38" s="28">
        <f>0.5*$E$3*'Form Responses 1'!E31*'Form Responses 1'!E31*(1+$C$3)</f>
        <v>0.13150355625000001</v>
      </c>
      <c r="M38" s="29" t="b">
        <f>AND('Form Responses 1'!G31&gt;K38,'Form Responses 1'!G31&lt;L38)</f>
        <v>1</v>
      </c>
      <c r="N38" s="27">
        <f t="shared" si="3"/>
        <v>1</v>
      </c>
      <c r="O38" s="27" t="e">
        <f>'Form Responses 1'!H31/'Form Responses 1'!I31*(1-$C$3)</f>
        <v>#DIV/0!</v>
      </c>
      <c r="P38" s="28" t="e">
        <f>'Form Responses 1'!H31/'Form Responses 1'!I31*(1+$C$3)</f>
        <v>#DIV/0!</v>
      </c>
      <c r="Q38" s="30" t="s">
        <v>157</v>
      </c>
      <c r="R38" s="27">
        <f t="shared" si="4"/>
        <v>0</v>
      </c>
      <c r="S38" s="27">
        <f>'Form Responses 1'!J31*$E$3*(1-$C$3)</f>
        <v>0</v>
      </c>
      <c r="T38" s="28">
        <f>'Form Responses 1'!J31*$E$3*(1+$C$3)</f>
        <v>0</v>
      </c>
      <c r="U38" s="29" t="b">
        <f>AND('Form Responses 1'!K31&gt;S38,'Form Responses 1'!K31&lt;T38)</f>
        <v>0</v>
      </c>
      <c r="V38" s="27">
        <f t="shared" si="5"/>
        <v>0</v>
      </c>
      <c r="W38" s="27">
        <f>0.5*$E$3*'Form Responses 1'!J31*'Form Responses 1'!J31*(1-$C$3)</f>
        <v>0</v>
      </c>
      <c r="X38" s="28">
        <f>0.5*$E$3*'Form Responses 1'!J31*'Form Responses 1'!J31*(1+$C$3)</f>
        <v>0</v>
      </c>
      <c r="Y38" s="29" t="b">
        <f>AND('Form Responses 1'!L31&gt;W38,'Form Responses 1'!L31&lt;X38)</f>
        <v>0</v>
      </c>
      <c r="Z38" s="27">
        <f t="shared" si="6"/>
        <v>0</v>
      </c>
      <c r="AA38" s="27">
        <f>'Form Responses 1'!M31/'Form Responses 1'!N31*(1-$C$3)</f>
        <v>0.50167224080267558</v>
      </c>
      <c r="AB38" s="28">
        <f>'Form Responses 1'!M31/'Form Responses 1'!N31*(1+$C$3)</f>
        <v>0.83612040133779264</v>
      </c>
      <c r="AC38" s="29" t="b">
        <f>AND('Form Responses 1'!O31&gt;AA38,'Form Responses 1'!O31&lt;AB38)</f>
        <v>1</v>
      </c>
      <c r="AD38" s="27">
        <f t="shared" si="7"/>
        <v>1</v>
      </c>
      <c r="AE38" s="27">
        <f>'Form Responses 1'!O31*$E$4*(1-$C$3)</f>
        <v>0.12541875000000002</v>
      </c>
      <c r="AF38" s="28">
        <f>'Form Responses 1'!O31*$E$4*(1+$C$3)</f>
        <v>0.20903125</v>
      </c>
      <c r="AG38" s="29" t="b">
        <f>AND('Form Responses 1'!P31&gt;AE38,'Form Responses 1'!P31&lt;AF38)</f>
        <v>1</v>
      </c>
      <c r="AH38" s="27">
        <f t="shared" si="8"/>
        <v>1</v>
      </c>
      <c r="AI38" s="27">
        <f>0.5*$E$4*'Form Responses 1'!O31*'Form Responses 1'!O31*(1-$C$3)</f>
        <v>4.1946300937500007E-2</v>
      </c>
      <c r="AJ38" s="28">
        <f>0.5*$E$4*'Form Responses 1'!O31*'Form Responses 1'!O31*(1+$C$3)</f>
        <v>6.9910501562500005E-2</v>
      </c>
      <c r="AK38" s="29" t="b">
        <f>AND('Form Responses 1'!Q31&gt;AI38,'Form Responses 1'!Q31&lt;AJ38)</f>
        <v>1</v>
      </c>
      <c r="AL38" s="27">
        <f t="shared" si="9"/>
        <v>1</v>
      </c>
      <c r="AM38" s="27">
        <f>'Form Responses 1'!F31*(1-$C$3)</f>
        <v>0.17204999999999998</v>
      </c>
      <c r="AN38" s="28">
        <f>'Form Responses 1'!F31*(1+$C$3)</f>
        <v>0.28675</v>
      </c>
      <c r="AO38" s="29" t="b">
        <f>AND('Form Responses 1'!R31&gt;AM38,'Form Responses 1'!R31&lt;AN38)</f>
        <v>1</v>
      </c>
      <c r="AP38" s="27">
        <f t="shared" si="10"/>
        <v>1</v>
      </c>
      <c r="AQ38" s="27">
        <f>'Form Responses 1'!G31*(1-$C$3)</f>
        <v>7.8899999999999998E-2</v>
      </c>
      <c r="AR38" s="28">
        <f>'Form Responses 1'!G31*(1+$C$3)</f>
        <v>0.13150000000000001</v>
      </c>
      <c r="AS38" s="29" t="b">
        <f>AND('Form Responses 1'!S31&gt;AQ38,'Form Responses 1'!S31&lt;AR38)</f>
        <v>1</v>
      </c>
      <c r="AT38" s="27">
        <f t="shared" si="11"/>
        <v>1</v>
      </c>
      <c r="AU38" s="27">
        <f>('Form Responses 1'!K31+'Form Responses 1'!P31)*(1-$C$3)</f>
        <v>0.12539999999999998</v>
      </c>
      <c r="AV38" s="28">
        <f>('Form Responses 1'!K31+'Form Responses 1'!P31)*(1+$C$3)</f>
        <v>0.20899999999999999</v>
      </c>
      <c r="AW38" s="29" t="b">
        <f>AND('Form Responses 1'!T31&gt;AU38,'Form Responses 1'!T31&lt;AV38)</f>
        <v>1</v>
      </c>
      <c r="AX38" s="27">
        <f t="shared" si="12"/>
        <v>1</v>
      </c>
      <c r="AY38" s="27">
        <f>('Form Responses 1'!L31+'Form Responses 1'!Q31)*(1-$C$3)</f>
        <v>4.1924999999999997E-2</v>
      </c>
      <c r="AZ38" s="28">
        <f>('Form Responses 1'!L31+'Form Responses 1'!Q31)*(1+$C$3)</f>
        <v>6.9874999999999993E-2</v>
      </c>
      <c r="BA38" s="29" t="b">
        <f>AND('Form Responses 1'!U31&gt;AY38,'Form Responses 1'!U31&lt;AZ38)</f>
        <v>1</v>
      </c>
      <c r="BB38" s="27">
        <f t="shared" si="13"/>
        <v>1</v>
      </c>
      <c r="BC38" s="27">
        <f>('Form Responses 1'!R31-'Form Responses 1'!T31)/'Form Responses 1'!R31*100</f>
        <v>27.114210985178733</v>
      </c>
      <c r="BD38" s="27">
        <f>IF(AND(BC38&gt;=20,'Form Responses 1'!V31=$BC$1)=TRUE,1,0)</f>
        <v>1</v>
      </c>
      <c r="BE38" s="27">
        <f>IF(AND(BC38&gt;=0,BC38&lt;=20,'Form Responses 1'!V31=$BC$2)=TRUE,1,0)</f>
        <v>0</v>
      </c>
      <c r="BF38" s="27">
        <f t="shared" si="14"/>
        <v>0</v>
      </c>
      <c r="BG38" s="27">
        <f t="shared" si="15"/>
        <v>1</v>
      </c>
      <c r="BH38" s="27">
        <f>('Form Responses 1'!S31-'Form Responses 1'!U31)/'Form Responses 1'!S31*100</f>
        <v>46.863117870722434</v>
      </c>
      <c r="BI38" s="28">
        <f>IF(AND(BH38&gt;=20,'Form Responses 1'!W31=$BH$1)=TRUE,1,0)</f>
        <v>1</v>
      </c>
      <c r="BJ38" s="28">
        <f>IF(AND(BH38&gt;=0,BH38&lt;=20,'Form Responses 1'!W31=$BH$2)=TRUE,1,0)</f>
        <v>0</v>
      </c>
      <c r="BK38" s="28">
        <f t="shared" si="16"/>
        <v>0</v>
      </c>
      <c r="BL38" s="27">
        <f t="shared" si="17"/>
        <v>1</v>
      </c>
      <c r="BM38" s="7"/>
    </row>
    <row r="39" spans="1:65" ht="13.8">
      <c r="A39" s="7" t="str">
        <f>'Form Responses 1'!B32</f>
        <v>Student 30</v>
      </c>
      <c r="B39" s="27">
        <f t="shared" si="0"/>
        <v>12</v>
      </c>
      <c r="C39" s="27">
        <f>'Form Responses 1'!C32/'Form Responses 1'!D32*(1-$C$3)</f>
        <v>0.68807339449541283</v>
      </c>
      <c r="D39" s="28">
        <f>'Form Responses 1'!C32/'Form Responses 1'!D32*(1+$C$3)</f>
        <v>1.1467889908256881</v>
      </c>
      <c r="E39" s="29" t="b">
        <f>AND('Form Responses 1'!E32&gt;C39,'Form Responses 1'!E32&lt;D39)</f>
        <v>1</v>
      </c>
      <c r="F39" s="27">
        <f t="shared" si="1"/>
        <v>1</v>
      </c>
      <c r="G39" s="27">
        <f>'Form Responses 1'!E32*$E$3*(1-$C$3)</f>
        <v>0.17201812499999999</v>
      </c>
      <c r="H39" s="28">
        <f>'Form Responses 1'!E32*$E$3*(1+$C$3)</f>
        <v>0.28669687499999996</v>
      </c>
      <c r="I39" s="29" t="b">
        <f>AND('Form Responses 1'!F32&gt;G39,'Form Responses 1'!F32&lt;H39)</f>
        <v>1</v>
      </c>
      <c r="J39" s="27">
        <f t="shared" si="2"/>
        <v>1</v>
      </c>
      <c r="K39" s="27">
        <f>0.5*$E$3*'Form Responses 1'!E32*'Form Responses 1'!E32*(1-$C$3)</f>
        <v>7.8907294209375006E-2</v>
      </c>
      <c r="L39" s="28">
        <f>0.5*$E$3*'Form Responses 1'!E32*'Form Responses 1'!E32*(1+$C$3)</f>
        <v>0.13151215701562499</v>
      </c>
      <c r="M39" s="29" t="b">
        <f>AND('Form Responses 1'!G32&gt;K39,'Form Responses 1'!G32&lt;L39)</f>
        <v>1</v>
      </c>
      <c r="N39" s="27">
        <f t="shared" si="3"/>
        <v>1</v>
      </c>
      <c r="O39" s="27" t="e">
        <f>'Form Responses 1'!H32/'Form Responses 1'!I32*(1-$C$3)</f>
        <v>#DIV/0!</v>
      </c>
      <c r="P39" s="28" t="e">
        <f>'Form Responses 1'!H32/'Form Responses 1'!I32*(1+$C$3)</f>
        <v>#DIV/0!</v>
      </c>
      <c r="Q39" s="30" t="s">
        <v>157</v>
      </c>
      <c r="R39" s="27">
        <f t="shared" si="4"/>
        <v>0</v>
      </c>
      <c r="S39" s="27">
        <f>'Form Responses 1'!J32*$E$3*(1-$C$3)</f>
        <v>0</v>
      </c>
      <c r="T39" s="28">
        <f>'Form Responses 1'!J32*$E$3*(1+$C$3)</f>
        <v>0</v>
      </c>
      <c r="U39" s="29" t="b">
        <f>AND('Form Responses 1'!K32&gt;S39,'Form Responses 1'!K32&lt;T39)</f>
        <v>0</v>
      </c>
      <c r="V39" s="27">
        <f t="shared" si="5"/>
        <v>0</v>
      </c>
      <c r="W39" s="27">
        <f>0.5*$E$3*'Form Responses 1'!J32*'Form Responses 1'!J32*(1-$C$3)</f>
        <v>0</v>
      </c>
      <c r="X39" s="28">
        <f>0.5*$E$3*'Form Responses 1'!J32*'Form Responses 1'!J32*(1+$C$3)</f>
        <v>0</v>
      </c>
      <c r="Y39" s="29" t="b">
        <f>AND('Form Responses 1'!L32&gt;W39,'Form Responses 1'!L32&lt;X39)</f>
        <v>0</v>
      </c>
      <c r="Z39" s="27">
        <f t="shared" si="6"/>
        <v>0</v>
      </c>
      <c r="AA39" s="27">
        <f>'Form Responses 1'!M32/'Form Responses 1'!N32*(1-$C$3)</f>
        <v>0.50167224080267558</v>
      </c>
      <c r="AB39" s="28">
        <f>'Form Responses 1'!M32/'Form Responses 1'!N32*(1+$C$3)</f>
        <v>0.83612040133779264</v>
      </c>
      <c r="AC39" s="29" t="b">
        <f>AND('Form Responses 1'!O32&gt;AA39,'Form Responses 1'!O32&lt;AB39)</f>
        <v>1</v>
      </c>
      <c r="AD39" s="27">
        <f t="shared" si="7"/>
        <v>1</v>
      </c>
      <c r="AE39" s="27">
        <f>'Form Responses 1'!O32*$E$4*(1-$C$3)</f>
        <v>0.12541806020624999</v>
      </c>
      <c r="AF39" s="28">
        <f>'Form Responses 1'!O32*$E$4*(1+$C$3)</f>
        <v>0.20903010034375</v>
      </c>
      <c r="AG39" s="29" t="b">
        <f>AND('Form Responses 1'!P32&gt;AE39,'Form Responses 1'!P32&lt;AF39)</f>
        <v>1</v>
      </c>
      <c r="AH39" s="27">
        <f t="shared" si="8"/>
        <v>1</v>
      </c>
      <c r="AI39" s="27">
        <f>0.5*$E$4*'Form Responses 1'!O32*'Form Responses 1'!O32*(1-$C$3)</f>
        <v>4.1945839535729459E-2</v>
      </c>
      <c r="AJ39" s="28">
        <f>0.5*$E$4*'Form Responses 1'!O32*'Form Responses 1'!O32*(1+$C$3)</f>
        <v>6.9909732559549104E-2</v>
      </c>
      <c r="AK39" s="29" t="b">
        <f>AND('Form Responses 1'!Q32&gt;AI39,'Form Responses 1'!Q32&lt;AJ39)</f>
        <v>1</v>
      </c>
      <c r="AL39" s="27">
        <f t="shared" si="9"/>
        <v>1</v>
      </c>
      <c r="AM39" s="27">
        <f>'Form Responses 1'!F32*(1-$C$3)</f>
        <v>0.17201250000000001</v>
      </c>
      <c r="AN39" s="28">
        <f>'Form Responses 1'!F32*(1+$C$3)</f>
        <v>0.28668749999999998</v>
      </c>
      <c r="AO39" s="29" t="b">
        <f>AND('Form Responses 1'!R32&gt;AM39,'Form Responses 1'!R32&lt;AN39)</f>
        <v>1</v>
      </c>
      <c r="AP39" s="27">
        <f t="shared" si="10"/>
        <v>1</v>
      </c>
      <c r="AQ39" s="27">
        <f>'Form Responses 1'!G32*(1-$C$3)</f>
        <v>7.8907294200000005E-2</v>
      </c>
      <c r="AR39" s="28">
        <f>'Form Responses 1'!G32*(1+$C$3)</f>
        <v>0.13151215699999999</v>
      </c>
      <c r="AS39" s="29" t="b">
        <f>AND('Form Responses 1'!S32&gt;AQ39,'Form Responses 1'!S32&lt;AR39)</f>
        <v>1</v>
      </c>
      <c r="AT39" s="27">
        <f t="shared" si="11"/>
        <v>1</v>
      </c>
      <c r="AU39" s="27">
        <f>('Form Responses 1'!K32+'Form Responses 1'!P32)*(1-$C$3)</f>
        <v>0.12541806022499999</v>
      </c>
      <c r="AV39" s="28">
        <f>('Form Responses 1'!K32+'Form Responses 1'!P32)*(1+$C$3)</f>
        <v>0.209030100375</v>
      </c>
      <c r="AW39" s="29" t="b">
        <f>AND('Form Responses 1'!T32&gt;AU39,'Form Responses 1'!T32&lt;AV39)</f>
        <v>1</v>
      </c>
      <c r="AX39" s="27">
        <f t="shared" si="12"/>
        <v>1</v>
      </c>
      <c r="AY39" s="27">
        <f>('Form Responses 1'!L32+'Form Responses 1'!Q32)*(1-$C$3)</f>
        <v>4.1945839499999998E-2</v>
      </c>
      <c r="AZ39" s="28">
        <f>('Form Responses 1'!L32+'Form Responses 1'!Q32)*(1+$C$3)</f>
        <v>6.9909732500000002E-2</v>
      </c>
      <c r="BA39" s="29" t="b">
        <f>AND('Form Responses 1'!U32&gt;AY39,'Form Responses 1'!U32&lt;AZ39)</f>
        <v>1</v>
      </c>
      <c r="BB39" s="27">
        <f t="shared" si="13"/>
        <v>1</v>
      </c>
      <c r="BC39" s="27">
        <f>('Form Responses 1'!R32-'Form Responses 1'!T32)/'Form Responses 1'!R32*100</f>
        <v>27.087821975147158</v>
      </c>
      <c r="BD39" s="27">
        <f>IF(AND(BC39&gt;=20,'Form Responses 1'!V32=$BC$1)=TRUE,1,0)</f>
        <v>1</v>
      </c>
      <c r="BE39" s="27">
        <f>IF(AND(BC39&gt;=0,BC39&lt;=20,'Form Responses 1'!V32=$BC$2)=TRUE,1,0)</f>
        <v>0</v>
      </c>
      <c r="BF39" s="27">
        <f t="shared" si="14"/>
        <v>0</v>
      </c>
      <c r="BG39" s="27">
        <f t="shared" si="15"/>
        <v>1</v>
      </c>
      <c r="BH39" s="27">
        <f>('Form Responses 1'!S32-'Form Responses 1'!U32)/'Form Responses 1'!S32*100</f>
        <v>46.841619744705426</v>
      </c>
      <c r="BI39" s="28">
        <f>IF(AND(BH39&gt;=20,'Form Responses 1'!W32=$BH$1)=TRUE,1,0)</f>
        <v>1</v>
      </c>
      <c r="BJ39" s="28">
        <f>IF(AND(BH39&gt;=0,BH39&lt;=20,'Form Responses 1'!W32=$BH$2)=TRUE,1,0)</f>
        <v>0</v>
      </c>
      <c r="BK39" s="28">
        <f t="shared" si="16"/>
        <v>0</v>
      </c>
      <c r="BL39" s="27">
        <f t="shared" si="17"/>
        <v>1</v>
      </c>
      <c r="BM39" s="7"/>
    </row>
    <row r="40" spans="1:65" ht="13.8">
      <c r="A40" s="7" t="str">
        <f>'Form Responses 1'!B33</f>
        <v>Student 31</v>
      </c>
      <c r="B40" s="27">
        <f t="shared" si="0"/>
        <v>12</v>
      </c>
      <c r="C40" s="27">
        <f>'Form Responses 1'!C33/'Form Responses 1'!D33*(1-$C$3)</f>
        <v>0.68807339449541283</v>
      </c>
      <c r="D40" s="28">
        <f>'Form Responses 1'!C33/'Form Responses 1'!D33*(1+$C$3)</f>
        <v>1.1467889908256881</v>
      </c>
      <c r="E40" s="29" t="b">
        <f>AND('Form Responses 1'!E33&gt;C40,'Form Responses 1'!E33&lt;D40)</f>
        <v>1</v>
      </c>
      <c r="F40" s="27">
        <f t="shared" si="1"/>
        <v>1</v>
      </c>
      <c r="G40" s="27">
        <f>'Form Responses 1'!E33*$E$3*(1-$C$3)</f>
        <v>0.17193750000000002</v>
      </c>
      <c r="H40" s="28">
        <f>'Form Responses 1'!E33*$E$3*(1+$C$3)</f>
        <v>0.2865625</v>
      </c>
      <c r="I40" s="29" t="b">
        <f>AND('Form Responses 1'!F33&gt;G40,'Form Responses 1'!F33&lt;H40)</f>
        <v>1</v>
      </c>
      <c r="J40" s="27">
        <f t="shared" si="2"/>
        <v>1</v>
      </c>
      <c r="K40" s="27">
        <f>0.5*$E$3*'Form Responses 1'!E33*'Form Responses 1'!E33*(1-$C$3)</f>
        <v>7.8833343750000007E-2</v>
      </c>
      <c r="L40" s="28">
        <f>0.5*$E$3*'Form Responses 1'!E33*'Form Responses 1'!E33*(1+$C$3)</f>
        <v>0.13138890625000002</v>
      </c>
      <c r="M40" s="29" t="b">
        <f>AND('Form Responses 1'!G33&gt;K40,'Form Responses 1'!G33&lt;L40)</f>
        <v>1</v>
      </c>
      <c r="N40" s="27">
        <f t="shared" si="3"/>
        <v>1</v>
      </c>
      <c r="O40" s="27" t="e">
        <f>'Form Responses 1'!H33/'Form Responses 1'!I33*(1-$C$3)</f>
        <v>#DIV/0!</v>
      </c>
      <c r="P40" s="28" t="e">
        <f>'Form Responses 1'!H33/'Form Responses 1'!I33*(1+$C$3)</f>
        <v>#DIV/0!</v>
      </c>
      <c r="Q40" s="30" t="s">
        <v>157</v>
      </c>
      <c r="R40" s="27">
        <f t="shared" si="4"/>
        <v>0</v>
      </c>
      <c r="S40" s="27">
        <f>'Form Responses 1'!J33*$E$3*(1-$C$3)</f>
        <v>0</v>
      </c>
      <c r="T40" s="28">
        <f>'Form Responses 1'!J33*$E$3*(1+$C$3)</f>
        <v>0</v>
      </c>
      <c r="U40" s="29" t="b">
        <f>AND('Form Responses 1'!K33&gt;S40,'Form Responses 1'!K33&lt;T40)</f>
        <v>0</v>
      </c>
      <c r="V40" s="27">
        <f t="shared" si="5"/>
        <v>0</v>
      </c>
      <c r="W40" s="27">
        <f>0.5*$E$3*'Form Responses 1'!J33*'Form Responses 1'!J33*(1-$C$3)</f>
        <v>0</v>
      </c>
      <c r="X40" s="28">
        <f>0.5*$E$3*'Form Responses 1'!J33*'Form Responses 1'!J33*(1+$C$3)</f>
        <v>0</v>
      </c>
      <c r="Y40" s="29" t="b">
        <f>AND('Form Responses 1'!L33&gt;W40,'Form Responses 1'!L33&lt;X40)</f>
        <v>0</v>
      </c>
      <c r="Z40" s="27">
        <f t="shared" si="6"/>
        <v>0</v>
      </c>
      <c r="AA40" s="27">
        <f>'Form Responses 1'!M33/'Form Responses 1'!N33*(1-$C$3)</f>
        <v>0.50167224080267558</v>
      </c>
      <c r="AB40" s="28">
        <f>'Form Responses 1'!M33/'Form Responses 1'!N33*(1+$C$3)</f>
        <v>0.83612040133779264</v>
      </c>
      <c r="AC40" s="29" t="b">
        <f>AND('Form Responses 1'!O33&gt;AA40,'Form Responses 1'!O33&lt;AB40)</f>
        <v>1</v>
      </c>
      <c r="AD40" s="27">
        <f t="shared" si="7"/>
        <v>1</v>
      </c>
      <c r="AE40" s="27">
        <f>'Form Responses 1'!O33*$E$4*(1-$C$3)</f>
        <v>0.12541875000000002</v>
      </c>
      <c r="AF40" s="28">
        <f>'Form Responses 1'!O33*$E$4*(1+$C$3)</f>
        <v>0.20903125</v>
      </c>
      <c r="AG40" s="29" t="b">
        <f>AND('Form Responses 1'!P33&gt;AE40,'Form Responses 1'!P33&lt;AF40)</f>
        <v>1</v>
      </c>
      <c r="AH40" s="27">
        <f t="shared" si="8"/>
        <v>1</v>
      </c>
      <c r="AI40" s="27">
        <f>0.5*$E$4*'Form Responses 1'!O33*'Form Responses 1'!O33*(1-$C$3)</f>
        <v>4.1946300937500007E-2</v>
      </c>
      <c r="AJ40" s="28">
        <f>0.5*$E$4*'Form Responses 1'!O33*'Form Responses 1'!O33*(1+$C$3)</f>
        <v>6.9910501562500005E-2</v>
      </c>
      <c r="AK40" s="29" t="b">
        <f>AND('Form Responses 1'!Q33&gt;AI40,'Form Responses 1'!Q33&lt;AJ40)</f>
        <v>1</v>
      </c>
      <c r="AL40" s="27">
        <f t="shared" si="9"/>
        <v>1</v>
      </c>
      <c r="AM40" s="27">
        <f>'Form Responses 1'!F33*(1-$C$3)</f>
        <v>0.17202000000000001</v>
      </c>
      <c r="AN40" s="28">
        <f>'Form Responses 1'!F33*(1+$C$3)</f>
        <v>0.28670000000000001</v>
      </c>
      <c r="AO40" s="29" t="b">
        <f>AND('Form Responses 1'!R33&gt;AM40,'Form Responses 1'!R33&lt;AN40)</f>
        <v>1</v>
      </c>
      <c r="AP40" s="27">
        <f t="shared" si="10"/>
        <v>1</v>
      </c>
      <c r="AQ40" s="27">
        <f>'Form Responses 1'!G33*(1-$C$3)</f>
        <v>7.8899999999999998E-2</v>
      </c>
      <c r="AR40" s="28">
        <f>'Form Responses 1'!G33*(1+$C$3)</f>
        <v>0.13150000000000001</v>
      </c>
      <c r="AS40" s="29" t="b">
        <f>AND('Form Responses 1'!S33&gt;AQ40,'Form Responses 1'!S33&lt;AR40)</f>
        <v>1</v>
      </c>
      <c r="AT40" s="27">
        <f t="shared" si="11"/>
        <v>1</v>
      </c>
      <c r="AU40" s="27">
        <f>('Form Responses 1'!K33+'Form Responses 1'!P33)*(1-$C$3)</f>
        <v>0.12539999999999998</v>
      </c>
      <c r="AV40" s="28">
        <f>('Form Responses 1'!K33+'Form Responses 1'!P33)*(1+$C$3)</f>
        <v>0.20899999999999999</v>
      </c>
      <c r="AW40" s="29" t="b">
        <f>AND('Form Responses 1'!T33&gt;AU40,'Form Responses 1'!T33&lt;AV40)</f>
        <v>1</v>
      </c>
      <c r="AX40" s="27">
        <f t="shared" si="12"/>
        <v>1</v>
      </c>
      <c r="AY40" s="27">
        <f>('Form Responses 1'!L33+'Form Responses 1'!Q33)*(1-$C$3)</f>
        <v>4.1924999999999997E-2</v>
      </c>
      <c r="AZ40" s="28">
        <f>('Form Responses 1'!L33+'Form Responses 1'!Q33)*(1+$C$3)</f>
        <v>6.9874999999999993E-2</v>
      </c>
      <c r="BA40" s="29" t="b">
        <f>AND('Form Responses 1'!U33&gt;AY40,'Form Responses 1'!U33&lt;AZ40)</f>
        <v>1</v>
      </c>
      <c r="BB40" s="27">
        <f t="shared" si="13"/>
        <v>1</v>
      </c>
      <c r="BC40" s="27">
        <f>('Form Responses 1'!R33-'Form Responses 1'!T33)/'Form Responses 1'!R33*100</f>
        <v>27.101499825601682</v>
      </c>
      <c r="BD40" s="27">
        <f>IF(AND(BC40&gt;=20,'Form Responses 1'!V33=$BC$1)=TRUE,1,0)</f>
        <v>1</v>
      </c>
      <c r="BE40" s="27">
        <f>IF(AND(BC40&gt;=0,BC40&lt;=20,'Form Responses 1'!V33=$BC$2)=TRUE,1,0)</f>
        <v>0</v>
      </c>
      <c r="BF40" s="27">
        <f t="shared" si="14"/>
        <v>0</v>
      </c>
      <c r="BG40" s="27">
        <f t="shared" si="15"/>
        <v>1</v>
      </c>
      <c r="BH40" s="27">
        <f>('Form Responses 1'!S33-'Form Responses 1'!U33)/'Form Responses 1'!S33*100</f>
        <v>46.863117870722434</v>
      </c>
      <c r="BI40" s="28">
        <f>IF(AND(BH40&gt;=20,'Form Responses 1'!W33=$BH$1)=TRUE,1,0)</f>
        <v>1</v>
      </c>
      <c r="BJ40" s="28">
        <f>IF(AND(BH40&gt;=0,BH40&lt;=20,'Form Responses 1'!W33=$BH$2)=TRUE,1,0)</f>
        <v>0</v>
      </c>
      <c r="BK40" s="28">
        <f t="shared" si="16"/>
        <v>0</v>
      </c>
      <c r="BL40" s="27">
        <f t="shared" si="17"/>
        <v>1</v>
      </c>
      <c r="BM40" s="7"/>
    </row>
    <row r="41" spans="1:65" ht="13.8">
      <c r="A41" s="7" t="str">
        <f>'Form Responses 1'!B34</f>
        <v>Student 32</v>
      </c>
      <c r="B41" s="27">
        <f t="shared" si="0"/>
        <v>13</v>
      </c>
      <c r="C41" s="27">
        <f>'Form Responses 1'!C34/'Form Responses 1'!D34*(1-$C$3)</f>
        <v>0.54744525547445255</v>
      </c>
      <c r="D41" s="28">
        <f>'Form Responses 1'!C34/'Form Responses 1'!D34*(1+$C$3)</f>
        <v>0.91240875912408759</v>
      </c>
      <c r="E41" s="29" t="b">
        <f>AND('Form Responses 1'!E34&gt;C41,'Form Responses 1'!E34&lt;D41)</f>
        <v>1</v>
      </c>
      <c r="F41" s="27">
        <f t="shared" si="1"/>
        <v>1</v>
      </c>
      <c r="G41" s="27">
        <f>'Form Responses 1'!E34*$E$3*(1-$C$3)</f>
        <v>0.1355625</v>
      </c>
      <c r="H41" s="28">
        <f>'Form Responses 1'!E34*$E$3*(1+$C$3)</f>
        <v>0.22593749999999999</v>
      </c>
      <c r="I41" s="29" t="b">
        <f>AND('Form Responses 1'!F34&gt;G41,'Form Responses 1'!F34&lt;H41)</f>
        <v>1</v>
      </c>
      <c r="J41" s="27">
        <f t="shared" si="2"/>
        <v>1</v>
      </c>
      <c r="K41" s="27">
        <f>0.5*$E$3*'Form Responses 1'!E34*'Form Responses 1'!E34*(1-$C$3)</f>
        <v>4.900584375E-2</v>
      </c>
      <c r="L41" s="28">
        <f>0.5*$E$3*'Form Responses 1'!E34*'Form Responses 1'!E34*(1+$C$3)</f>
        <v>8.167640625E-2</v>
      </c>
      <c r="M41" s="29" t="b">
        <f>AND('Form Responses 1'!G34&gt;K41,'Form Responses 1'!G34&lt;L41)</f>
        <v>1</v>
      </c>
      <c r="N41" s="27">
        <f t="shared" si="3"/>
        <v>1</v>
      </c>
      <c r="O41" s="27">
        <f>'Form Responses 1'!H34/'Form Responses 1'!I34*(1-$C$3)</f>
        <v>7.6013513513513514E-2</v>
      </c>
      <c r="P41" s="28">
        <f>'Form Responses 1'!H34/'Form Responses 1'!I34*(1+$C$3)</f>
        <v>0.12668918918918917</v>
      </c>
      <c r="Q41" s="30" t="s">
        <v>157</v>
      </c>
      <c r="R41" s="27">
        <f t="shared" si="4"/>
        <v>0</v>
      </c>
      <c r="S41" s="27">
        <f>'Form Responses 1'!J34*$E$3*(1-$C$3)</f>
        <v>1.9003124999999999E-2</v>
      </c>
      <c r="T41" s="28">
        <f>'Form Responses 1'!J34*$E$3*(1+$C$3)</f>
        <v>3.1671875000000002E-2</v>
      </c>
      <c r="U41" s="29" t="b">
        <f>AND('Form Responses 1'!K34&gt;S41,'Form Responses 1'!K34&lt;T41)</f>
        <v>1</v>
      </c>
      <c r="V41" s="27">
        <f t="shared" si="5"/>
        <v>1</v>
      </c>
      <c r="W41" s="27">
        <f>0.5*$E$3*'Form Responses 1'!J34*'Form Responses 1'!J34*(1-$C$3)</f>
        <v>9.6298335937499997E-4</v>
      </c>
      <c r="X41" s="28">
        <f>0.5*$E$3*'Form Responses 1'!J34*'Form Responses 1'!J34*(1+$C$3)</f>
        <v>1.6049722656249999E-3</v>
      </c>
      <c r="Y41" s="29" t="b">
        <f>AND('Form Responses 1'!L34&gt;W41,'Form Responses 1'!L34&lt;X41)</f>
        <v>1</v>
      </c>
      <c r="Z41" s="27">
        <f t="shared" si="6"/>
        <v>1</v>
      </c>
      <c r="AA41" s="27">
        <f>'Form Responses 1'!M34/'Form Responses 1'!N34*(1-$C$3)</f>
        <v>0.45045045045045046</v>
      </c>
      <c r="AB41" s="28">
        <f>'Form Responses 1'!M34/'Form Responses 1'!N34*(1+$C$3)</f>
        <v>0.75075075075075071</v>
      </c>
      <c r="AC41" s="29" t="b">
        <f>AND('Form Responses 1'!O34&gt;AA41,'Form Responses 1'!O34&lt;AB41)</f>
        <v>1</v>
      </c>
      <c r="AD41" s="27">
        <f t="shared" si="7"/>
        <v>1</v>
      </c>
      <c r="AE41" s="27">
        <f>'Form Responses 1'!O34*$E$4*(1-$C$3)</f>
        <v>0.1126125</v>
      </c>
      <c r="AF41" s="28">
        <f>'Form Responses 1'!O34*$E$4*(1+$C$3)</f>
        <v>0.18768750000000001</v>
      </c>
      <c r="AG41" s="29" t="b">
        <f>AND('Form Responses 1'!P34&gt;AE41,'Form Responses 1'!P34&lt;AF41)</f>
        <v>1</v>
      </c>
      <c r="AH41" s="27">
        <f t="shared" si="8"/>
        <v>1</v>
      </c>
      <c r="AI41" s="27">
        <f>0.5*$E$4*'Form Responses 1'!O34*'Form Responses 1'!O34*(1-$C$3)</f>
        <v>3.3817533750000003E-2</v>
      </c>
      <c r="AJ41" s="28">
        <f>0.5*$E$4*'Form Responses 1'!O34*'Form Responses 1'!O34*(1+$C$3)</f>
        <v>5.6362556250000001E-2</v>
      </c>
      <c r="AK41" s="29" t="b">
        <f>AND('Form Responses 1'!Q34&gt;AI41,'Form Responses 1'!Q34&lt;AJ41)</f>
        <v>1</v>
      </c>
      <c r="AL41" s="27">
        <f t="shared" si="9"/>
        <v>1</v>
      </c>
      <c r="AM41" s="27">
        <f>'Form Responses 1'!F34*(1-$C$3)</f>
        <v>0.1355625</v>
      </c>
      <c r="AN41" s="28">
        <f>'Form Responses 1'!F34*(1+$C$3)</f>
        <v>0.22593749999999999</v>
      </c>
      <c r="AO41" s="29" t="b">
        <f>AND('Form Responses 1'!R34&gt;AM41,'Form Responses 1'!R34&lt;AN41)</f>
        <v>1</v>
      </c>
      <c r="AP41" s="27">
        <f t="shared" si="10"/>
        <v>1</v>
      </c>
      <c r="AQ41" s="27">
        <f>'Form Responses 1'!G34*(1-$C$3)</f>
        <v>4.8750000000000002E-2</v>
      </c>
      <c r="AR41" s="28">
        <f>'Form Responses 1'!G34*(1+$C$3)</f>
        <v>8.1250000000000003E-2</v>
      </c>
      <c r="AS41" s="29" t="b">
        <f>AND('Form Responses 1'!S34&gt;AQ41,'Form Responses 1'!S34&lt;AR41)</f>
        <v>1</v>
      </c>
      <c r="AT41" s="27">
        <f t="shared" si="11"/>
        <v>1</v>
      </c>
      <c r="AU41" s="27">
        <f>('Form Responses 1'!K34+'Form Responses 1'!P34)*(1-$C$3)</f>
        <v>0.1315875</v>
      </c>
      <c r="AV41" s="28">
        <f>('Form Responses 1'!K34+'Form Responses 1'!P34)*(1+$C$3)</f>
        <v>0.21931249999999999</v>
      </c>
      <c r="AW41" s="29" t="b">
        <f>AND('Form Responses 1'!T34&gt;AU41,'Form Responses 1'!T34&lt;AV41)</f>
        <v>1</v>
      </c>
      <c r="AX41" s="27">
        <f t="shared" si="12"/>
        <v>1</v>
      </c>
      <c r="AY41" s="27">
        <f>('Form Responses 1'!L34+'Form Responses 1'!Q34)*(1-$C$3)</f>
        <v>3.4770000000000002E-2</v>
      </c>
      <c r="AZ41" s="28">
        <f>('Form Responses 1'!L34+'Form Responses 1'!Q34)*(1+$C$3)</f>
        <v>5.7950000000000008E-2</v>
      </c>
      <c r="BA41" s="29" t="b">
        <f>AND('Form Responses 1'!U34&gt;AY41,'Form Responses 1'!U34&lt;AZ41)</f>
        <v>1</v>
      </c>
      <c r="BB41" s="27">
        <f t="shared" si="13"/>
        <v>1</v>
      </c>
      <c r="BC41" s="27">
        <f>('Form Responses 1'!R34-'Form Responses 1'!T34)/'Form Responses 1'!R34*100</f>
        <v>3.1811894882434335</v>
      </c>
      <c r="BD41" s="27">
        <f>IF(AND(BC41&gt;=20,'Form Responses 1'!V34=$BC$1)=TRUE,1,0)</f>
        <v>0</v>
      </c>
      <c r="BE41" s="27">
        <f>IF(AND(BC41&gt;=0,BC41&lt;=20,'Form Responses 1'!V34=$BC$2)=TRUE,1,0)</f>
        <v>0</v>
      </c>
      <c r="BF41" s="27">
        <f t="shared" si="14"/>
        <v>0</v>
      </c>
      <c r="BG41" s="27">
        <f t="shared" si="15"/>
        <v>0</v>
      </c>
      <c r="BH41" s="27">
        <f>('Form Responses 1'!S34-'Form Responses 1'!U34)/'Form Responses 1'!S34*100</f>
        <v>28.661538461538459</v>
      </c>
      <c r="BI41" s="28">
        <f>IF(AND(BH41&gt;=20,'Form Responses 1'!W34=$BH$1)=TRUE,1,0)</f>
        <v>1</v>
      </c>
      <c r="BJ41" s="28">
        <f>IF(AND(BH41&gt;=0,BH41&lt;=20,'Form Responses 1'!W34=$BH$2)=TRUE,1,0)</f>
        <v>0</v>
      </c>
      <c r="BK41" s="28">
        <f t="shared" si="16"/>
        <v>0</v>
      </c>
      <c r="BL41" s="27">
        <f t="shared" si="17"/>
        <v>1</v>
      </c>
      <c r="BM41" s="7"/>
    </row>
    <row r="42" spans="1:65" ht="13.8">
      <c r="A42" s="7" t="str">
        <f>'Form Responses 1'!B35</f>
        <v>Student 33</v>
      </c>
      <c r="B42" s="27">
        <f t="shared" si="0"/>
        <v>14</v>
      </c>
      <c r="C42" s="27">
        <f>'Form Responses 1'!C35/'Form Responses 1'!D35*(1-$C$3)</f>
        <v>0.54744525547445255</v>
      </c>
      <c r="D42" s="28">
        <f>'Form Responses 1'!C35/'Form Responses 1'!D35*(1+$C$3)</f>
        <v>0.91240875912408759</v>
      </c>
      <c r="E42" s="29" t="b">
        <f>AND('Form Responses 1'!E35&gt;C42,'Form Responses 1'!E35&lt;D42)</f>
        <v>1</v>
      </c>
      <c r="F42" s="27">
        <f t="shared" si="1"/>
        <v>1</v>
      </c>
      <c r="G42" s="27">
        <f>'Form Responses 1'!E35*$E$3*(1-$C$3)</f>
        <v>0.13685625000000001</v>
      </c>
      <c r="H42" s="28">
        <f>'Form Responses 1'!E35*$E$3*(1+$C$3)</f>
        <v>0.22809374999999998</v>
      </c>
      <c r="I42" s="29" t="b">
        <f>AND('Form Responses 1'!F35&gt;G42,'Form Responses 1'!F35&lt;H42)</f>
        <v>1</v>
      </c>
      <c r="J42" s="27">
        <f t="shared" si="2"/>
        <v>1</v>
      </c>
      <c r="K42" s="27">
        <f>0.5*$E$3*'Form Responses 1'!E35*'Form Responses 1'!E35*(1-$C$3)</f>
        <v>4.9945688437499997E-2</v>
      </c>
      <c r="L42" s="28">
        <f>0.5*$E$3*'Form Responses 1'!E35*'Form Responses 1'!E35*(1+$C$3)</f>
        <v>8.3242814062500003E-2</v>
      </c>
      <c r="M42" s="29" t="b">
        <f>AND('Form Responses 1'!G35&gt;K42,'Form Responses 1'!G35&lt;L42)</f>
        <v>1</v>
      </c>
      <c r="N42" s="27">
        <f t="shared" si="3"/>
        <v>1</v>
      </c>
      <c r="O42" s="27">
        <f>'Form Responses 1'!H35/'Form Responses 1'!I35*(1-$C$3)</f>
        <v>7.6013513513513514E-2</v>
      </c>
      <c r="P42" s="28">
        <f>'Form Responses 1'!H35/'Form Responses 1'!I35*(1+$C$3)</f>
        <v>0.12668918918918917</v>
      </c>
      <c r="Q42" s="30" t="s">
        <v>157</v>
      </c>
      <c r="R42" s="27">
        <f t="shared" si="4"/>
        <v>0</v>
      </c>
      <c r="S42" s="27">
        <f>'Form Responses 1'!J35*$E$3*(1-$C$3)</f>
        <v>1.9003124999999999E-2</v>
      </c>
      <c r="T42" s="28">
        <f>'Form Responses 1'!J35*$E$3*(1+$C$3)</f>
        <v>3.1671875000000002E-2</v>
      </c>
      <c r="U42" s="29" t="b">
        <f>AND('Form Responses 1'!K35&gt;S42,'Form Responses 1'!K35&lt;T42)</f>
        <v>1</v>
      </c>
      <c r="V42" s="27">
        <f t="shared" si="5"/>
        <v>1</v>
      </c>
      <c r="W42" s="27">
        <f>0.5*$E$3*'Form Responses 1'!J35*'Form Responses 1'!J35*(1-$C$3)</f>
        <v>9.6298335937499997E-4</v>
      </c>
      <c r="X42" s="28">
        <f>0.5*$E$3*'Form Responses 1'!J35*'Form Responses 1'!J35*(1+$C$3)</f>
        <v>1.6049722656249999E-3</v>
      </c>
      <c r="Y42" s="29" t="b">
        <f>AND('Form Responses 1'!L35&gt;W42,'Form Responses 1'!L35&lt;X42)</f>
        <v>1</v>
      </c>
      <c r="Z42" s="27">
        <f t="shared" si="6"/>
        <v>1</v>
      </c>
      <c r="AA42" s="27">
        <f>'Form Responses 1'!M35/'Form Responses 1'!N35*(1-$C$3)</f>
        <v>0.45045045045045046</v>
      </c>
      <c r="AB42" s="28">
        <f>'Form Responses 1'!M35/'Form Responses 1'!N35*(1+$C$3)</f>
        <v>0.75075075075075071</v>
      </c>
      <c r="AC42" s="29" t="b">
        <f>AND('Form Responses 1'!O35&gt;AA42,'Form Responses 1'!O35&lt;AB42)</f>
        <v>1</v>
      </c>
      <c r="AD42" s="27">
        <f t="shared" si="7"/>
        <v>1</v>
      </c>
      <c r="AE42" s="27">
        <f>'Form Responses 1'!O35*$E$4*(1-$C$3)</f>
        <v>0.1126125</v>
      </c>
      <c r="AF42" s="28">
        <f>'Form Responses 1'!O35*$E$4*(1+$C$3)</f>
        <v>0.18768750000000001</v>
      </c>
      <c r="AG42" s="29" t="b">
        <f>AND('Form Responses 1'!P35&gt;AE42,'Form Responses 1'!P35&lt;AF42)</f>
        <v>1</v>
      </c>
      <c r="AH42" s="27">
        <f t="shared" si="8"/>
        <v>1</v>
      </c>
      <c r="AI42" s="27">
        <f>0.5*$E$4*'Form Responses 1'!O35*'Form Responses 1'!O35*(1-$C$3)</f>
        <v>3.3817533750000003E-2</v>
      </c>
      <c r="AJ42" s="28">
        <f>0.5*$E$4*'Form Responses 1'!O35*'Form Responses 1'!O35*(1+$C$3)</f>
        <v>5.6362556250000001E-2</v>
      </c>
      <c r="AK42" s="29" t="b">
        <f>AND('Form Responses 1'!Q35&gt;AI42,'Form Responses 1'!Q35&lt;AJ42)</f>
        <v>1</v>
      </c>
      <c r="AL42" s="27">
        <f t="shared" si="9"/>
        <v>1</v>
      </c>
      <c r="AM42" s="27">
        <f>'Form Responses 1'!F35*(1-$C$3)</f>
        <v>0.13686000000000001</v>
      </c>
      <c r="AN42" s="28">
        <f>'Form Responses 1'!F35*(1+$C$3)</f>
        <v>0.2281</v>
      </c>
      <c r="AO42" s="29" t="b">
        <f>AND('Form Responses 1'!R35&gt;AM42,'Form Responses 1'!R35&lt;AN42)</f>
        <v>1</v>
      </c>
      <c r="AP42" s="27">
        <f t="shared" si="10"/>
        <v>1</v>
      </c>
      <c r="AQ42" s="27">
        <f>'Form Responses 1'!G35*(1-$C$3)</f>
        <v>4.9949250000000001E-2</v>
      </c>
      <c r="AR42" s="28">
        <f>'Form Responses 1'!G35*(1+$C$3)</f>
        <v>8.324875000000001E-2</v>
      </c>
      <c r="AS42" s="29" t="b">
        <f>AND('Form Responses 1'!S35&gt;AQ42,'Form Responses 1'!S35&lt;AR42)</f>
        <v>1</v>
      </c>
      <c r="AT42" s="27">
        <f t="shared" si="11"/>
        <v>1</v>
      </c>
      <c r="AU42" s="27">
        <f>('Form Responses 1'!K35+'Form Responses 1'!P35)*(1-$C$3)</f>
        <v>0.13161</v>
      </c>
      <c r="AV42" s="28">
        <f>('Form Responses 1'!K35+'Form Responses 1'!P35)*(1+$C$3)</f>
        <v>0.21934999999999999</v>
      </c>
      <c r="AW42" s="29" t="b">
        <f>AND('Form Responses 1'!T35&gt;AU42,'Form Responses 1'!T35&lt;AV42)</f>
        <v>1</v>
      </c>
      <c r="AX42" s="27">
        <f t="shared" si="12"/>
        <v>1</v>
      </c>
      <c r="AY42" s="27">
        <f>('Form Responses 1'!L35+'Form Responses 1'!Q35)*(1-$C$3)</f>
        <v>3.4780499999999999E-2</v>
      </c>
      <c r="AZ42" s="28">
        <f>('Form Responses 1'!L35+'Form Responses 1'!Q35)*(1+$C$3)</f>
        <v>5.7967499999999998E-2</v>
      </c>
      <c r="BA42" s="29" t="b">
        <f>AND('Form Responses 1'!U35&gt;AY42,'Form Responses 1'!U35&lt;AZ42)</f>
        <v>1</v>
      </c>
      <c r="BB42" s="27">
        <f t="shared" si="13"/>
        <v>1</v>
      </c>
      <c r="BC42" s="27">
        <f>('Form Responses 1'!R35-'Form Responses 1'!T35)/'Form Responses 1'!R35*100</f>
        <v>3.8305567733450223</v>
      </c>
      <c r="BD42" s="27">
        <f>IF(AND(BC42&gt;=20,'Form Responses 1'!V35=$BC$1)=TRUE,1,0)</f>
        <v>0</v>
      </c>
      <c r="BE42" s="27">
        <f>IF(AND(BC42&gt;=0,BC42&lt;=20,'Form Responses 1'!V35=$BC$2)=TRUE,1,0)</f>
        <v>1</v>
      </c>
      <c r="BF42" s="27">
        <f t="shared" si="14"/>
        <v>0</v>
      </c>
      <c r="BG42" s="27">
        <f t="shared" si="15"/>
        <v>1</v>
      </c>
      <c r="BH42" s="27">
        <f>('Form Responses 1'!S35-'Form Responses 1'!U35)/'Form Responses 1'!S35*100</f>
        <v>30.375375375375381</v>
      </c>
      <c r="BI42" s="28">
        <f>IF(AND(BH42&gt;=20,'Form Responses 1'!W35=$BH$1)=TRUE,1,0)</f>
        <v>1</v>
      </c>
      <c r="BJ42" s="28">
        <f>IF(AND(BH42&gt;=0,BH42&lt;=20,'Form Responses 1'!W35=$BH$2)=TRUE,1,0)</f>
        <v>0</v>
      </c>
      <c r="BK42" s="28">
        <f t="shared" si="16"/>
        <v>0</v>
      </c>
      <c r="BL42" s="27">
        <f t="shared" si="17"/>
        <v>1</v>
      </c>
      <c r="BM42" s="7"/>
    </row>
    <row r="43" spans="1:65" ht="13.8">
      <c r="A43" s="7" t="str">
        <f>'Form Responses 1'!B36</f>
        <v>Student 34</v>
      </c>
      <c r="B43" s="27">
        <f t="shared" si="0"/>
        <v>14</v>
      </c>
      <c r="C43" s="27">
        <f>'Form Responses 1'!C36/'Form Responses 1'!D36*(1-$C$3)</f>
        <v>0.54744525547445255</v>
      </c>
      <c r="D43" s="28">
        <f>'Form Responses 1'!C36/'Form Responses 1'!D36*(1+$C$3)</f>
        <v>0.91240875912408759</v>
      </c>
      <c r="E43" s="29" t="b">
        <f>AND('Form Responses 1'!E36&gt;C43,'Form Responses 1'!E36&lt;D43)</f>
        <v>1</v>
      </c>
      <c r="F43" s="27">
        <f t="shared" si="1"/>
        <v>1</v>
      </c>
      <c r="G43" s="27">
        <f>'Form Responses 1'!E36*$E$3*(1-$C$3)</f>
        <v>0.13685625000000001</v>
      </c>
      <c r="H43" s="28">
        <f>'Form Responses 1'!E36*$E$3*(1+$C$3)</f>
        <v>0.22809374999999998</v>
      </c>
      <c r="I43" s="29" t="b">
        <f>AND('Form Responses 1'!F36&gt;G43,'Form Responses 1'!F36&lt;H43)</f>
        <v>1</v>
      </c>
      <c r="J43" s="27">
        <f t="shared" si="2"/>
        <v>1</v>
      </c>
      <c r="K43" s="27">
        <f>0.5*$E$3*'Form Responses 1'!E36*'Form Responses 1'!E36*(1-$C$3)</f>
        <v>4.9945688437499997E-2</v>
      </c>
      <c r="L43" s="28">
        <f>0.5*$E$3*'Form Responses 1'!E36*'Form Responses 1'!E36*(1+$C$3)</f>
        <v>8.3242814062500003E-2</v>
      </c>
      <c r="M43" s="29" t="b">
        <f>AND('Form Responses 1'!G36&gt;K43,'Form Responses 1'!G36&lt;L43)</f>
        <v>1</v>
      </c>
      <c r="N43" s="27">
        <f t="shared" si="3"/>
        <v>1</v>
      </c>
      <c r="O43" s="27">
        <f>'Form Responses 1'!H36/'Form Responses 1'!I36*(1-$C$3)</f>
        <v>7.6013513513513514E-2</v>
      </c>
      <c r="P43" s="28">
        <f>'Form Responses 1'!H36/'Form Responses 1'!I36*(1+$C$3)</f>
        <v>0.12668918918918917</v>
      </c>
      <c r="Q43" s="30" t="s">
        <v>157</v>
      </c>
      <c r="R43" s="27">
        <f t="shared" si="4"/>
        <v>0</v>
      </c>
      <c r="S43" s="27">
        <f>'Form Responses 1'!J36*$E$3*(1-$C$3)</f>
        <v>1.9003124999999999E-2</v>
      </c>
      <c r="T43" s="28">
        <f>'Form Responses 1'!J36*$E$3*(1+$C$3)</f>
        <v>3.1671875000000002E-2</v>
      </c>
      <c r="U43" s="29" t="b">
        <f>AND('Form Responses 1'!K36&gt;S43,'Form Responses 1'!K36&lt;T43)</f>
        <v>1</v>
      </c>
      <c r="V43" s="27">
        <f t="shared" si="5"/>
        <v>1</v>
      </c>
      <c r="W43" s="27">
        <f>0.5*$E$3*'Form Responses 1'!J36*'Form Responses 1'!J36*(1-$C$3)</f>
        <v>9.6298335937499997E-4</v>
      </c>
      <c r="X43" s="28">
        <f>0.5*$E$3*'Form Responses 1'!J36*'Form Responses 1'!J36*(1+$C$3)</f>
        <v>1.6049722656249999E-3</v>
      </c>
      <c r="Y43" s="29" t="b">
        <f>AND('Form Responses 1'!L36&gt;W43,'Form Responses 1'!L36&lt;X43)</f>
        <v>1</v>
      </c>
      <c r="Z43" s="27">
        <f t="shared" si="6"/>
        <v>1</v>
      </c>
      <c r="AA43" s="27">
        <f>'Form Responses 1'!M36/'Form Responses 1'!N36*(1-$C$3)</f>
        <v>0.45045045045045046</v>
      </c>
      <c r="AB43" s="28">
        <f>'Form Responses 1'!M36/'Form Responses 1'!N36*(1+$C$3)</f>
        <v>0.75075075075075071</v>
      </c>
      <c r="AC43" s="29" t="b">
        <f>AND('Form Responses 1'!O36&gt;AA43,'Form Responses 1'!O36&lt;AB43)</f>
        <v>1</v>
      </c>
      <c r="AD43" s="27">
        <f t="shared" si="7"/>
        <v>1</v>
      </c>
      <c r="AE43" s="27">
        <f>'Form Responses 1'!O36*$E$4*(1-$C$3)</f>
        <v>0.1126125</v>
      </c>
      <c r="AF43" s="28">
        <f>'Form Responses 1'!O36*$E$4*(1+$C$3)</f>
        <v>0.18768750000000001</v>
      </c>
      <c r="AG43" s="29" t="b">
        <f>AND('Form Responses 1'!P36&gt;AE43,'Form Responses 1'!P36&lt;AF43)</f>
        <v>1</v>
      </c>
      <c r="AH43" s="27">
        <f t="shared" si="8"/>
        <v>1</v>
      </c>
      <c r="AI43" s="27">
        <f>0.5*$E$4*'Form Responses 1'!O36*'Form Responses 1'!O36*(1-$C$3)</f>
        <v>3.3817533750000003E-2</v>
      </c>
      <c r="AJ43" s="28">
        <f>0.5*$E$4*'Form Responses 1'!O36*'Form Responses 1'!O36*(1+$C$3)</f>
        <v>5.6362556250000001E-2</v>
      </c>
      <c r="AK43" s="29" t="b">
        <f>AND('Form Responses 1'!Q36&gt;AI43,'Form Responses 1'!Q36&lt;AJ43)</f>
        <v>1</v>
      </c>
      <c r="AL43" s="27">
        <f t="shared" si="9"/>
        <v>1</v>
      </c>
      <c r="AM43" s="27">
        <f>'Form Responses 1'!F36*(1-$C$3)</f>
        <v>0.13686000000000001</v>
      </c>
      <c r="AN43" s="28">
        <f>'Form Responses 1'!F36*(1+$C$3)</f>
        <v>0.2281</v>
      </c>
      <c r="AO43" s="29" t="b">
        <f>AND('Form Responses 1'!R36&gt;AM43,'Form Responses 1'!R36&lt;AN43)</f>
        <v>1</v>
      </c>
      <c r="AP43" s="27">
        <f t="shared" si="10"/>
        <v>1</v>
      </c>
      <c r="AQ43" s="27">
        <f>'Form Responses 1'!G36*(1-$C$3)</f>
        <v>4.9949250000000001E-2</v>
      </c>
      <c r="AR43" s="28">
        <f>'Form Responses 1'!G36*(1+$C$3)</f>
        <v>8.324875000000001E-2</v>
      </c>
      <c r="AS43" s="29" t="b">
        <f>AND('Form Responses 1'!S36&gt;AQ43,'Form Responses 1'!S36&lt;AR43)</f>
        <v>1</v>
      </c>
      <c r="AT43" s="27">
        <f t="shared" si="11"/>
        <v>1</v>
      </c>
      <c r="AU43" s="27">
        <f>('Form Responses 1'!K36+'Form Responses 1'!P36)*(1-$C$3)</f>
        <v>0.13161011249999999</v>
      </c>
      <c r="AV43" s="28">
        <f>('Form Responses 1'!K36+'Form Responses 1'!P36)*(1+$C$3)</f>
        <v>0.21935018750000002</v>
      </c>
      <c r="AW43" s="29" t="b">
        <f>AND('Form Responses 1'!T36&gt;AU43,'Form Responses 1'!T36&lt;AV43)</f>
        <v>1</v>
      </c>
      <c r="AX43" s="27">
        <f t="shared" si="12"/>
        <v>1</v>
      </c>
      <c r="AY43" s="27">
        <f>('Form Responses 1'!L36+'Form Responses 1'!Q36)*(1-$C$3)</f>
        <v>3.4777500000000003E-2</v>
      </c>
      <c r="AZ43" s="28">
        <f>('Form Responses 1'!L36+'Form Responses 1'!Q36)*(1+$C$3)</f>
        <v>5.79625E-2</v>
      </c>
      <c r="BA43" s="29" t="b">
        <f>AND('Form Responses 1'!U36&gt;AY43,'Form Responses 1'!U36&lt;AZ43)</f>
        <v>1</v>
      </c>
      <c r="BB43" s="27">
        <f t="shared" si="13"/>
        <v>1</v>
      </c>
      <c r="BC43" s="27">
        <f>('Form Responses 1'!R36-'Form Responses 1'!T36)/'Form Responses 1'!R36*100</f>
        <v>3.7938596491228118</v>
      </c>
      <c r="BD43" s="27">
        <f>IF(AND(BC43&gt;=20,'Form Responses 1'!V36=$BC$1)=TRUE,1,0)</f>
        <v>0</v>
      </c>
      <c r="BE43" s="27">
        <f>IF(AND(BC43&gt;=0,BC43&lt;=20,'Form Responses 1'!V36=$BC$2)=TRUE,1,0)</f>
        <v>1</v>
      </c>
      <c r="BF43" s="27">
        <f t="shared" si="14"/>
        <v>0</v>
      </c>
      <c r="BG43" s="27">
        <f t="shared" si="15"/>
        <v>1</v>
      </c>
      <c r="BH43" s="27">
        <f>('Form Responses 1'!S36-'Form Responses 1'!U36)/'Form Responses 1'!S36*100</f>
        <v>30.374329944894068</v>
      </c>
      <c r="BI43" s="28">
        <f>IF(AND(BH43&gt;=20,'Form Responses 1'!W36=$BH$1)=TRUE,1,0)</f>
        <v>1</v>
      </c>
      <c r="BJ43" s="28">
        <f>IF(AND(BH43&gt;=0,BH43&lt;=20,'Form Responses 1'!W36=$BH$2)=TRUE,1,0)</f>
        <v>0</v>
      </c>
      <c r="BK43" s="28">
        <f t="shared" si="16"/>
        <v>0</v>
      </c>
      <c r="BL43" s="27">
        <f t="shared" si="17"/>
        <v>1</v>
      </c>
      <c r="BM43" s="7"/>
    </row>
    <row r="44" spans="1:65" ht="13.8">
      <c r="A44" s="7" t="str">
        <f>'Form Responses 1'!B37</f>
        <v>Student 35</v>
      </c>
      <c r="B44" s="27">
        <f t="shared" si="0"/>
        <v>7</v>
      </c>
      <c r="C44" s="27">
        <f>'Form Responses 1'!C37/'Form Responses 1'!D37*(1-$C$3)</f>
        <v>0.68807339449541283</v>
      </c>
      <c r="D44" s="28">
        <f>'Form Responses 1'!C37/'Form Responses 1'!D37*(1+$C$3)</f>
        <v>1.1467889908256881</v>
      </c>
      <c r="E44" s="29" t="b">
        <f>AND('Form Responses 1'!E37&gt;C44,'Form Responses 1'!E37&lt;D44)</f>
        <v>1</v>
      </c>
      <c r="F44" s="27">
        <f t="shared" si="1"/>
        <v>1</v>
      </c>
      <c r="G44" s="27">
        <f>'Form Responses 1'!E37*$E$3*(1-$C$3)</f>
        <v>0.17201834999999999</v>
      </c>
      <c r="H44" s="28">
        <f>'Form Responses 1'!E37*$E$3*(1+$C$3)</f>
        <v>0.28669725000000001</v>
      </c>
      <c r="I44" s="29" t="b">
        <f>AND('Form Responses 1'!F37&gt;G44,'Form Responses 1'!F37&lt;H44)</f>
        <v>1</v>
      </c>
      <c r="J44" s="27">
        <f t="shared" si="2"/>
        <v>1</v>
      </c>
      <c r="K44" s="27">
        <f>0.5*$E$3*'Form Responses 1'!E37*'Form Responses 1'!E37*(1-$C$3)</f>
        <v>7.8907500631260008E-2</v>
      </c>
      <c r="L44" s="28">
        <f>0.5*$E$3*'Form Responses 1'!E37*'Form Responses 1'!E37*(1+$C$3)</f>
        <v>0.13151250105209999</v>
      </c>
      <c r="M44" s="29" t="b">
        <f>AND('Form Responses 1'!G37&gt;K44,'Form Responses 1'!G37&lt;L44)</f>
        <v>1</v>
      </c>
      <c r="N44" s="27">
        <f t="shared" si="3"/>
        <v>1</v>
      </c>
      <c r="O44" s="27">
        <f>'Form Responses 1'!H37/'Form Responses 1'!I37*(1-$C$3)</f>
        <v>0</v>
      </c>
      <c r="P44" s="28">
        <f>'Form Responses 1'!H37/'Form Responses 1'!I37*(1+$C$3)</f>
        <v>0</v>
      </c>
      <c r="Q44" s="30" t="s">
        <v>157</v>
      </c>
      <c r="R44" s="27">
        <f t="shared" si="4"/>
        <v>0</v>
      </c>
      <c r="S44" s="27">
        <f>'Form Responses 1'!J37*$E$3*(1-$C$3)</f>
        <v>0</v>
      </c>
      <c r="T44" s="28">
        <f>'Form Responses 1'!J37*$E$3*(1+$C$3)</f>
        <v>0</v>
      </c>
      <c r="U44" s="29" t="b">
        <f>AND('Form Responses 1'!K37&gt;S44,'Form Responses 1'!K37&lt;T44)</f>
        <v>0</v>
      </c>
      <c r="V44" s="27">
        <f t="shared" si="5"/>
        <v>0</v>
      </c>
      <c r="W44" s="27">
        <f>0.5*$E$3*'Form Responses 1'!J37*'Form Responses 1'!J37*(1-$C$3)</f>
        <v>0</v>
      </c>
      <c r="X44" s="28">
        <f>0.5*$E$3*'Form Responses 1'!J37*'Form Responses 1'!J37*(1+$C$3)</f>
        <v>0</v>
      </c>
      <c r="Y44" s="29" t="b">
        <f>AND('Form Responses 1'!L37&gt;W44,'Form Responses 1'!L37&lt;X44)</f>
        <v>0</v>
      </c>
      <c r="Z44" s="27">
        <f t="shared" si="6"/>
        <v>0</v>
      </c>
      <c r="AA44" s="27">
        <f>'Form Responses 1'!M37/'Form Responses 1'!N37*(1-$C$3)</f>
        <v>0</v>
      </c>
      <c r="AB44" s="28">
        <f>'Form Responses 1'!M37/'Form Responses 1'!N37*(1+$C$3)</f>
        <v>0</v>
      </c>
      <c r="AC44" s="29" t="b">
        <f>AND('Form Responses 1'!O37&gt;AA44,'Form Responses 1'!O37&lt;AB44)</f>
        <v>0</v>
      </c>
      <c r="AD44" s="27">
        <f t="shared" si="7"/>
        <v>0</v>
      </c>
      <c r="AE44" s="27">
        <f>'Form Responses 1'!O37*$E$4*(1-$C$3)</f>
        <v>0</v>
      </c>
      <c r="AF44" s="28">
        <f>'Form Responses 1'!O37*$E$4*(1+$C$3)</f>
        <v>0</v>
      </c>
      <c r="AG44" s="29" t="b">
        <f>AND('Form Responses 1'!P37&gt;AE44,'Form Responses 1'!P37&lt;AF44)</f>
        <v>0</v>
      </c>
      <c r="AH44" s="27">
        <f t="shared" si="8"/>
        <v>0</v>
      </c>
      <c r="AI44" s="27">
        <f>0.5*$E$4*'Form Responses 1'!O37*'Form Responses 1'!O37*(1-$C$3)</f>
        <v>0</v>
      </c>
      <c r="AJ44" s="28">
        <f>0.5*$E$4*'Form Responses 1'!O37*'Form Responses 1'!O37*(1+$C$3)</f>
        <v>0</v>
      </c>
      <c r="AK44" s="29" t="b">
        <f>AND('Form Responses 1'!Q37&gt;AI44,'Form Responses 1'!Q37&lt;AJ44)</f>
        <v>0</v>
      </c>
      <c r="AL44" s="27">
        <f t="shared" si="9"/>
        <v>0</v>
      </c>
      <c r="AM44" s="27">
        <f>'Form Responses 1'!F37*(1-$C$3)</f>
        <v>0.17201834999999999</v>
      </c>
      <c r="AN44" s="28">
        <f>'Form Responses 1'!F37*(1+$C$3)</f>
        <v>0.28669725000000001</v>
      </c>
      <c r="AO44" s="29" t="b">
        <f>AND('Form Responses 1'!R37&gt;AM44,'Form Responses 1'!R37&lt;AN44)</f>
        <v>1</v>
      </c>
      <c r="AP44" s="27">
        <f t="shared" si="10"/>
        <v>1</v>
      </c>
      <c r="AQ44" s="27">
        <f>'Form Responses 1'!G37*(1-$C$3)</f>
        <v>7.8907499999999992E-2</v>
      </c>
      <c r="AR44" s="28">
        <f>'Form Responses 1'!G37*(1+$C$3)</f>
        <v>0.1315125</v>
      </c>
      <c r="AS44" s="29" t="b">
        <f>AND('Form Responses 1'!S37&gt;AQ44,'Form Responses 1'!S37&lt;AR44)</f>
        <v>1</v>
      </c>
      <c r="AT44" s="27">
        <f t="shared" si="11"/>
        <v>1</v>
      </c>
      <c r="AU44" s="27">
        <f>('Form Responses 1'!K37+'Form Responses 1'!P37)*(1-$C$3)</f>
        <v>0</v>
      </c>
      <c r="AV44" s="28">
        <f>('Form Responses 1'!K37+'Form Responses 1'!P37)*(1+$C$3)</f>
        <v>0</v>
      </c>
      <c r="AW44" s="29" t="b">
        <f>AND('Form Responses 1'!T37&gt;AU44,'Form Responses 1'!T37&lt;AV44)</f>
        <v>0</v>
      </c>
      <c r="AX44" s="27">
        <f t="shared" si="12"/>
        <v>0</v>
      </c>
      <c r="AY44" s="27">
        <f>('Form Responses 1'!L37+'Form Responses 1'!Q37)*(1-$C$3)</f>
        <v>0</v>
      </c>
      <c r="AZ44" s="28">
        <f>('Form Responses 1'!L37+'Form Responses 1'!Q37)*(1+$C$3)</f>
        <v>0</v>
      </c>
      <c r="BA44" s="29" t="b">
        <f>AND('Form Responses 1'!U37&gt;AY44,'Form Responses 1'!U37&lt;AZ44)</f>
        <v>0</v>
      </c>
      <c r="BB44" s="27">
        <f t="shared" si="13"/>
        <v>0</v>
      </c>
      <c r="BC44" s="27">
        <f>('Form Responses 1'!R37-'Form Responses 1'!T37)/'Form Responses 1'!R37*100</f>
        <v>27.090292983277664</v>
      </c>
      <c r="BD44" s="27">
        <f>IF(AND(BC44&gt;=20,'Form Responses 1'!V37=$BC$1)=TRUE,1,0)</f>
        <v>1</v>
      </c>
      <c r="BE44" s="27">
        <f>IF(AND(BC44&gt;=0,BC44&lt;=20,'Form Responses 1'!V37=$BC$2)=TRUE,1,0)</f>
        <v>0</v>
      </c>
      <c r="BF44" s="27">
        <f t="shared" si="14"/>
        <v>0</v>
      </c>
      <c r="BG44" s="27">
        <f t="shared" si="15"/>
        <v>1</v>
      </c>
      <c r="BH44" s="27">
        <f>('Form Responses 1'!S37-'Form Responses 1'!U37)/'Form Responses 1'!S37*100</f>
        <v>46.841745081266041</v>
      </c>
      <c r="BI44" s="28">
        <f>IF(AND(BH44&gt;=20,'Form Responses 1'!W37=$BH$1)=TRUE,1,0)</f>
        <v>1</v>
      </c>
      <c r="BJ44" s="28">
        <f>IF(AND(BH44&gt;=0,BH44&lt;=20,'Form Responses 1'!W37=$BH$2)=TRUE,1,0)</f>
        <v>0</v>
      </c>
      <c r="BK44" s="28">
        <f t="shared" si="16"/>
        <v>0</v>
      </c>
      <c r="BL44" s="27">
        <f t="shared" si="17"/>
        <v>1</v>
      </c>
      <c r="BM44" s="7"/>
    </row>
    <row r="45" spans="1:65" ht="13.8">
      <c r="A45" s="7" t="str">
        <f>'Form Responses 1'!B38</f>
        <v>Student 36</v>
      </c>
      <c r="B45" s="27">
        <f t="shared" si="0"/>
        <v>12</v>
      </c>
      <c r="C45" s="27">
        <f>'Form Responses 1'!C38/'Form Responses 1'!D38*(1-$C$3)</f>
        <v>0.68807339449541283</v>
      </c>
      <c r="D45" s="28">
        <f>'Form Responses 1'!C38/'Form Responses 1'!D38*(1+$C$3)</f>
        <v>1.1467889908256881</v>
      </c>
      <c r="E45" s="29" t="b">
        <f>AND('Form Responses 1'!E38&gt;C45,'Form Responses 1'!E38&lt;D45)</f>
        <v>1</v>
      </c>
      <c r="F45" s="27">
        <f t="shared" si="1"/>
        <v>1</v>
      </c>
      <c r="G45" s="27">
        <f>'Form Responses 1'!E38*$E$3*(1-$C$3)</f>
        <v>0.17193750000000002</v>
      </c>
      <c r="H45" s="28">
        <f>'Form Responses 1'!E38*$E$3*(1+$C$3)</f>
        <v>0.2865625</v>
      </c>
      <c r="I45" s="29" t="b">
        <f>AND('Form Responses 1'!F38&gt;G45,'Form Responses 1'!F38&lt;H45)</f>
        <v>1</v>
      </c>
      <c r="J45" s="27">
        <f t="shared" si="2"/>
        <v>1</v>
      </c>
      <c r="K45" s="27">
        <f>0.5*$E$3*'Form Responses 1'!E38*'Form Responses 1'!E38*(1-$C$3)</f>
        <v>7.8833343750000007E-2</v>
      </c>
      <c r="L45" s="28">
        <f>0.5*$E$3*'Form Responses 1'!E38*'Form Responses 1'!E38*(1+$C$3)</f>
        <v>0.13138890625000002</v>
      </c>
      <c r="M45" s="29" t="b">
        <f>AND('Form Responses 1'!G38&gt;K45,'Form Responses 1'!G38&lt;L45)</f>
        <v>1</v>
      </c>
      <c r="N45" s="27">
        <f t="shared" si="3"/>
        <v>1</v>
      </c>
      <c r="O45" s="27" t="e">
        <f>'Form Responses 1'!H38/'Form Responses 1'!I38*(1-$C$3)</f>
        <v>#DIV/0!</v>
      </c>
      <c r="P45" s="28" t="e">
        <f>'Form Responses 1'!H38/'Form Responses 1'!I38*(1+$C$3)</f>
        <v>#DIV/0!</v>
      </c>
      <c r="Q45" s="30" t="s">
        <v>157</v>
      </c>
      <c r="R45" s="27">
        <f t="shared" si="4"/>
        <v>0</v>
      </c>
      <c r="S45" s="27">
        <f>'Form Responses 1'!J38*$E$3*(1-$C$3)</f>
        <v>0</v>
      </c>
      <c r="T45" s="28">
        <f>'Form Responses 1'!J38*$E$3*(1+$C$3)</f>
        <v>0</v>
      </c>
      <c r="U45" s="29" t="b">
        <f>AND('Form Responses 1'!K38&gt;S45,'Form Responses 1'!K38&lt;T45)</f>
        <v>0</v>
      </c>
      <c r="V45" s="27">
        <f t="shared" si="5"/>
        <v>0</v>
      </c>
      <c r="W45" s="27">
        <f>0.5*$E$3*'Form Responses 1'!J38*'Form Responses 1'!J38*(1-$C$3)</f>
        <v>0</v>
      </c>
      <c r="X45" s="28">
        <f>0.5*$E$3*'Form Responses 1'!J38*'Form Responses 1'!J38*(1+$C$3)</f>
        <v>0</v>
      </c>
      <c r="Y45" s="29" t="b">
        <f>AND('Form Responses 1'!L38&gt;W45,'Form Responses 1'!L38&lt;X45)</f>
        <v>0</v>
      </c>
      <c r="Z45" s="27">
        <f t="shared" si="6"/>
        <v>0</v>
      </c>
      <c r="AA45" s="27">
        <f>'Form Responses 1'!M38/'Form Responses 1'!N38*(1-$C$3)</f>
        <v>0.50167224080267558</v>
      </c>
      <c r="AB45" s="28">
        <f>'Form Responses 1'!M38/'Form Responses 1'!N38*(1+$C$3)</f>
        <v>0.83612040133779264</v>
      </c>
      <c r="AC45" s="29" t="b">
        <f>AND('Form Responses 1'!O38&gt;AA45,'Form Responses 1'!O38&lt;AB45)</f>
        <v>1</v>
      </c>
      <c r="AD45" s="27">
        <f t="shared" si="7"/>
        <v>1</v>
      </c>
      <c r="AE45" s="27">
        <f>'Form Responses 1'!O38*$E$4*(1-$C$3)</f>
        <v>0.12543750000000001</v>
      </c>
      <c r="AF45" s="28">
        <f>'Form Responses 1'!O38*$E$4*(1+$C$3)</f>
        <v>0.20906250000000001</v>
      </c>
      <c r="AG45" s="29" t="b">
        <f>AND('Form Responses 1'!P38&gt;AE45,'Form Responses 1'!P38&lt;AF45)</f>
        <v>1</v>
      </c>
      <c r="AH45" s="27">
        <f t="shared" si="8"/>
        <v>1</v>
      </c>
      <c r="AI45" s="27">
        <f>0.5*$E$4*'Form Responses 1'!O38*'Form Responses 1'!O38*(1-$C$3)</f>
        <v>4.1958843750000002E-2</v>
      </c>
      <c r="AJ45" s="28">
        <f>0.5*$E$4*'Form Responses 1'!O38*'Form Responses 1'!O38*(1+$C$3)</f>
        <v>6.9931406250000008E-2</v>
      </c>
      <c r="AK45" s="29" t="b">
        <f>AND('Form Responses 1'!Q38&gt;AI45,'Form Responses 1'!Q38&lt;AJ45)</f>
        <v>1</v>
      </c>
      <c r="AL45" s="27">
        <f t="shared" si="9"/>
        <v>1</v>
      </c>
      <c r="AM45" s="27">
        <f>'Form Responses 1'!F38*(1-$C$3)</f>
        <v>0.17204999999999998</v>
      </c>
      <c r="AN45" s="28">
        <f>'Form Responses 1'!F38*(1+$C$3)</f>
        <v>0.28675</v>
      </c>
      <c r="AO45" s="29" t="b">
        <f>AND('Form Responses 1'!R38&gt;AM45,'Form Responses 1'!R38&lt;AN45)</f>
        <v>1</v>
      </c>
      <c r="AP45" s="27">
        <f t="shared" si="10"/>
        <v>1</v>
      </c>
      <c r="AQ45" s="27">
        <f>'Form Responses 1'!G38*(1-$C$3)</f>
        <v>7.8899999999999998E-2</v>
      </c>
      <c r="AR45" s="28">
        <f>'Form Responses 1'!G38*(1+$C$3)</f>
        <v>0.13150000000000001</v>
      </c>
      <c r="AS45" s="29" t="b">
        <f>AND('Form Responses 1'!S38&gt;AQ45,'Form Responses 1'!S38&lt;AR45)</f>
        <v>1</v>
      </c>
      <c r="AT45" s="27">
        <f t="shared" si="11"/>
        <v>1</v>
      </c>
      <c r="AU45" s="27">
        <f>('Form Responses 1'!K38+'Form Responses 1'!P38)*(1-$C$3)</f>
        <v>0.12525</v>
      </c>
      <c r="AV45" s="28">
        <f>('Form Responses 1'!K38+'Form Responses 1'!P38)*(1+$C$3)</f>
        <v>0.20875000000000002</v>
      </c>
      <c r="AW45" s="29" t="b">
        <f>AND('Form Responses 1'!T38&gt;AU45,'Form Responses 1'!T38&lt;AV45)</f>
        <v>1</v>
      </c>
      <c r="AX45" s="27">
        <f t="shared" si="12"/>
        <v>1</v>
      </c>
      <c r="AY45" s="27">
        <f>('Form Responses 1'!L38+'Form Responses 1'!Q38)*(1-$C$3)</f>
        <v>4.1924999999999997E-2</v>
      </c>
      <c r="AZ45" s="28">
        <f>('Form Responses 1'!L38+'Form Responses 1'!Q38)*(1+$C$3)</f>
        <v>6.9874999999999993E-2</v>
      </c>
      <c r="BA45" s="29" t="b">
        <f>AND('Form Responses 1'!U38&gt;AY45,'Form Responses 1'!U38&lt;AZ45)</f>
        <v>1</v>
      </c>
      <c r="BB45" s="27">
        <f t="shared" si="13"/>
        <v>1</v>
      </c>
      <c r="BC45" s="27">
        <f>('Form Responses 1'!R38-'Form Responses 1'!T38)/'Form Responses 1'!R38*100</f>
        <v>27.201394943330421</v>
      </c>
      <c r="BD45" s="27">
        <f>IF(AND(BC45&gt;=20,'Form Responses 1'!V38=$BC$1)=TRUE,1,0)</f>
        <v>1</v>
      </c>
      <c r="BE45" s="27">
        <f>IF(AND(BC45&gt;=0,BC45&lt;=20,'Form Responses 1'!V38=$BC$2)=TRUE,1,0)</f>
        <v>0</v>
      </c>
      <c r="BF45" s="27">
        <f t="shared" si="14"/>
        <v>0</v>
      </c>
      <c r="BG45" s="27">
        <f t="shared" si="15"/>
        <v>1</v>
      </c>
      <c r="BH45" s="27">
        <f>('Form Responses 1'!S38-'Form Responses 1'!U38)/'Form Responses 1'!S38*100</f>
        <v>46.863117870722434</v>
      </c>
      <c r="BI45" s="28">
        <f>IF(AND(BH45&gt;=20,'Form Responses 1'!W38=$BH$1)=TRUE,1,0)</f>
        <v>1</v>
      </c>
      <c r="BJ45" s="28">
        <f>IF(AND(BH45&gt;=0,BH45&lt;=20,'Form Responses 1'!W38=$BH$2)=TRUE,1,0)</f>
        <v>0</v>
      </c>
      <c r="BK45" s="28">
        <f t="shared" si="16"/>
        <v>0</v>
      </c>
      <c r="BL45" s="27">
        <f t="shared" si="17"/>
        <v>1</v>
      </c>
      <c r="BM45" s="7"/>
    </row>
    <row r="46" spans="1:65" ht="13.8">
      <c r="A46" s="7" t="str">
        <f>'Form Responses 1'!B39</f>
        <v>Student 37</v>
      </c>
      <c r="B46" s="27">
        <f t="shared" si="0"/>
        <v>12</v>
      </c>
      <c r="C46" s="27">
        <f>'Form Responses 1'!C39/'Form Responses 1'!D39*(1-$C$3)</f>
        <v>0.68807339449541283</v>
      </c>
      <c r="D46" s="28">
        <f>'Form Responses 1'!C39/'Form Responses 1'!D39*(1+$C$3)</f>
        <v>1.1467889908256881</v>
      </c>
      <c r="E46" s="29" t="b">
        <f>AND('Form Responses 1'!E39&gt;C46,'Form Responses 1'!E39&lt;D46)</f>
        <v>1</v>
      </c>
      <c r="F46" s="27">
        <f t="shared" si="1"/>
        <v>1</v>
      </c>
      <c r="G46" s="27">
        <f>'Form Responses 1'!E39*$E$3*(1-$C$3)</f>
        <v>0.17201834999999999</v>
      </c>
      <c r="H46" s="28">
        <f>'Form Responses 1'!E39*$E$3*(1+$C$3)</f>
        <v>0.28669725000000001</v>
      </c>
      <c r="I46" s="29" t="b">
        <f>AND('Form Responses 1'!F39&gt;G46,'Form Responses 1'!F39&lt;H46)</f>
        <v>1</v>
      </c>
      <c r="J46" s="27">
        <f t="shared" si="2"/>
        <v>1</v>
      </c>
      <c r="K46" s="27">
        <f>0.5*$E$3*'Form Responses 1'!E39*'Form Responses 1'!E39*(1-$C$3)</f>
        <v>7.8907500631260008E-2</v>
      </c>
      <c r="L46" s="28">
        <f>0.5*$E$3*'Form Responses 1'!E39*'Form Responses 1'!E39*(1+$C$3)</f>
        <v>0.13151250105209999</v>
      </c>
      <c r="M46" s="29" t="b">
        <f>AND('Form Responses 1'!G39&gt;K46,'Form Responses 1'!G39&lt;L46)</f>
        <v>1</v>
      </c>
      <c r="N46" s="27">
        <f t="shared" si="3"/>
        <v>1</v>
      </c>
      <c r="O46" s="27" t="e">
        <f>'Form Responses 1'!H39/'Form Responses 1'!I39*(1-$C$3)</f>
        <v>#DIV/0!</v>
      </c>
      <c r="P46" s="28" t="e">
        <f>'Form Responses 1'!H39/'Form Responses 1'!I39*(1+$C$3)</f>
        <v>#DIV/0!</v>
      </c>
      <c r="Q46" s="30" t="s">
        <v>157</v>
      </c>
      <c r="R46" s="27">
        <f t="shared" si="4"/>
        <v>0</v>
      </c>
      <c r="S46" s="27">
        <f>'Form Responses 1'!J39*$E$3*(1-$C$3)</f>
        <v>0</v>
      </c>
      <c r="T46" s="28">
        <f>'Form Responses 1'!J39*$E$3*(1+$C$3)</f>
        <v>0</v>
      </c>
      <c r="U46" s="29" t="b">
        <f>AND('Form Responses 1'!K39&gt;S46,'Form Responses 1'!K39&lt;T46)</f>
        <v>0</v>
      </c>
      <c r="V46" s="27">
        <f t="shared" si="5"/>
        <v>0</v>
      </c>
      <c r="W46" s="27">
        <f>0.5*$E$3*'Form Responses 1'!J39*'Form Responses 1'!J39*(1-$C$3)</f>
        <v>0</v>
      </c>
      <c r="X46" s="28">
        <f>0.5*$E$3*'Form Responses 1'!J39*'Form Responses 1'!J39*(1+$C$3)</f>
        <v>0</v>
      </c>
      <c r="Y46" s="29" t="b">
        <f>AND('Form Responses 1'!L39&gt;W46,'Form Responses 1'!L39&lt;X46)</f>
        <v>0</v>
      </c>
      <c r="Z46" s="27">
        <f t="shared" si="6"/>
        <v>0</v>
      </c>
      <c r="AA46" s="27">
        <f>'Form Responses 1'!M39/'Form Responses 1'!N39*(1-$C$3)</f>
        <v>0.50167224080267558</v>
      </c>
      <c r="AB46" s="28">
        <f>'Form Responses 1'!M39/'Form Responses 1'!N39*(1+$C$3)</f>
        <v>0.83612040133779264</v>
      </c>
      <c r="AC46" s="29" t="b">
        <f>AND('Form Responses 1'!O39&gt;AA46,'Form Responses 1'!O39&lt;AB46)</f>
        <v>1</v>
      </c>
      <c r="AD46" s="27">
        <f t="shared" si="7"/>
        <v>1</v>
      </c>
      <c r="AE46" s="27">
        <f>'Form Responses 1'!O39*$E$4*(1-$C$3)</f>
        <v>0.12541806018749999</v>
      </c>
      <c r="AF46" s="28">
        <f>'Form Responses 1'!O39*$E$4*(1+$C$3)</f>
        <v>0.20903010031249999</v>
      </c>
      <c r="AG46" s="29" t="b">
        <f>AND('Form Responses 1'!P39&gt;AE46,'Form Responses 1'!P39&lt;AF46)</f>
        <v>1</v>
      </c>
      <c r="AH46" s="27">
        <f t="shared" si="8"/>
        <v>1</v>
      </c>
      <c r="AI46" s="27">
        <f>0.5*$E$4*'Form Responses 1'!O39*'Form Responses 1'!O39*(1-$C$3)</f>
        <v>4.1945839523187659E-2</v>
      </c>
      <c r="AJ46" s="28">
        <f>0.5*$E$4*'Form Responses 1'!O39*'Form Responses 1'!O39*(1+$C$3)</f>
        <v>6.9909732538646088E-2</v>
      </c>
      <c r="AK46" s="29" t="b">
        <f>AND('Form Responses 1'!Q39&gt;AI46,'Form Responses 1'!Q39&lt;AJ46)</f>
        <v>1</v>
      </c>
      <c r="AL46" s="27">
        <f t="shared" si="9"/>
        <v>1</v>
      </c>
      <c r="AM46" s="27">
        <f>'Form Responses 1'!F39*(1-$C$3)</f>
        <v>0.17201834864999999</v>
      </c>
      <c r="AN46" s="28">
        <f>'Form Responses 1'!F39*(1+$C$3)</f>
        <v>0.28669724774999999</v>
      </c>
      <c r="AO46" s="29" t="b">
        <f>AND('Form Responses 1'!R39&gt;AM46,'Form Responses 1'!R39&lt;AN46)</f>
        <v>1</v>
      </c>
      <c r="AP46" s="27">
        <f t="shared" si="10"/>
        <v>1</v>
      </c>
      <c r="AQ46" s="27">
        <f>'Form Responses 1'!G39*(1-$C$3)</f>
        <v>7.89075006E-2</v>
      </c>
      <c r="AR46" s="28">
        <f>'Form Responses 1'!G39*(1+$C$3)</f>
        <v>0.131512501</v>
      </c>
      <c r="AS46" s="29" t="b">
        <f>AND('Form Responses 1'!S39&gt;AQ46,'Form Responses 1'!S39&lt;AR46)</f>
        <v>1</v>
      </c>
      <c r="AT46" s="27">
        <f t="shared" si="11"/>
        <v>1</v>
      </c>
      <c r="AU46" s="27">
        <f>('Form Responses 1'!K39+'Form Responses 1'!P39)*(1-$C$3)</f>
        <v>0.12542181022499999</v>
      </c>
      <c r="AV46" s="28">
        <f>('Form Responses 1'!K39+'Form Responses 1'!P39)*(1+$C$3)</f>
        <v>0.20903635037500001</v>
      </c>
      <c r="AW46" s="29" t="b">
        <f>AND('Form Responses 1'!T39&gt;AU46,'Form Responses 1'!T39&lt;AV46)</f>
        <v>1</v>
      </c>
      <c r="AX46" s="27">
        <f t="shared" si="12"/>
        <v>1</v>
      </c>
      <c r="AY46" s="27">
        <f>('Form Responses 1'!L39+'Form Responses 1'!Q39)*(1-$C$3)</f>
        <v>4.1945839499999998E-2</v>
      </c>
      <c r="AZ46" s="28">
        <f>('Form Responses 1'!L39+'Form Responses 1'!Q39)*(1+$C$3)</f>
        <v>6.9909732500000002E-2</v>
      </c>
      <c r="BA46" s="29" t="b">
        <f>AND('Form Responses 1'!U39&gt;AY46,'Form Responses 1'!U39&lt;AZ46)</f>
        <v>1</v>
      </c>
      <c r="BB46" s="27">
        <f t="shared" si="13"/>
        <v>1</v>
      </c>
      <c r="BC46" s="27">
        <f>('Form Responses 1'!R39-'Form Responses 1'!T39)/'Form Responses 1'!R39*100</f>
        <v>27.088156011082603</v>
      </c>
      <c r="BD46" s="27">
        <f>IF(AND(BC46&gt;=20,'Form Responses 1'!V39=$BC$1)=TRUE,1,0)</f>
        <v>1</v>
      </c>
      <c r="BE46" s="27">
        <f>IF(AND(BC46&gt;=0,BC46&lt;=20,'Form Responses 1'!V39=$BC$2)=TRUE,1,0)</f>
        <v>0</v>
      </c>
      <c r="BF46" s="27">
        <f t="shared" si="14"/>
        <v>0</v>
      </c>
      <c r="BG46" s="27">
        <f t="shared" si="15"/>
        <v>1</v>
      </c>
      <c r="BH46" s="27">
        <f>('Form Responses 1'!S39-'Form Responses 1'!U39)/'Form Responses 1'!S39*100</f>
        <v>46.854671609162629</v>
      </c>
      <c r="BI46" s="28">
        <f>IF(AND(BH46&gt;=20,'Form Responses 1'!W39=$BH$1)=TRUE,1,0)</f>
        <v>1</v>
      </c>
      <c r="BJ46" s="28">
        <f>IF(AND(BH46&gt;=0,BH46&lt;=20,'Form Responses 1'!W39=$BH$2)=TRUE,1,0)</f>
        <v>0</v>
      </c>
      <c r="BK46" s="28">
        <f t="shared" si="16"/>
        <v>0</v>
      </c>
      <c r="BL46" s="27">
        <f t="shared" si="17"/>
        <v>1</v>
      </c>
      <c r="BM46" s="7"/>
    </row>
    <row r="47" spans="1:65" ht="13.8">
      <c r="A47" s="7" t="str">
        <f>'Form Responses 1'!B40</f>
        <v>Student 38</v>
      </c>
      <c r="B47" s="27">
        <f t="shared" si="0"/>
        <v>12</v>
      </c>
      <c r="C47" s="27">
        <f>'Form Responses 1'!C40/'Form Responses 1'!D40*(1-$C$3)</f>
        <v>0.68807339449541283</v>
      </c>
      <c r="D47" s="28">
        <f>'Form Responses 1'!C40/'Form Responses 1'!D40*(1+$C$3)</f>
        <v>1.1467889908256881</v>
      </c>
      <c r="E47" s="29" t="b">
        <f>AND('Form Responses 1'!E40&gt;C47,'Form Responses 1'!E40&lt;D47)</f>
        <v>1</v>
      </c>
      <c r="F47" s="27">
        <f t="shared" si="1"/>
        <v>1</v>
      </c>
      <c r="G47" s="27">
        <f>'Form Responses 1'!E40*$E$3*(1-$C$3)</f>
        <v>0.17211209999999999</v>
      </c>
      <c r="H47" s="28">
        <f>'Form Responses 1'!E40*$E$3*(1+$C$3)</f>
        <v>0.28685349999999998</v>
      </c>
      <c r="I47" s="29" t="b">
        <f>AND('Form Responses 1'!F40&gt;G47,'Form Responses 1'!F40&lt;H47)</f>
        <v>1</v>
      </c>
      <c r="J47" s="27">
        <f t="shared" si="2"/>
        <v>1</v>
      </c>
      <c r="K47" s="27">
        <f>0.5*$E$3*'Form Responses 1'!E40*'Form Responses 1'!E40*(1-$C$3)</f>
        <v>7.8993533243759989E-2</v>
      </c>
      <c r="L47" s="28">
        <f>0.5*$E$3*'Form Responses 1'!E40*'Form Responses 1'!E40*(1+$C$3)</f>
        <v>0.13165588873959999</v>
      </c>
      <c r="M47" s="29" t="b">
        <f>AND('Form Responses 1'!G40&gt;K47,'Form Responses 1'!G40&lt;L47)</f>
        <v>1</v>
      </c>
      <c r="N47" s="27">
        <f t="shared" si="3"/>
        <v>1</v>
      </c>
      <c r="O47" s="27" t="e">
        <f>'Form Responses 1'!H40/'Form Responses 1'!I40*(1-$C$3)</f>
        <v>#DIV/0!</v>
      </c>
      <c r="P47" s="28" t="e">
        <f>'Form Responses 1'!H40/'Form Responses 1'!I40*(1+$C$3)</f>
        <v>#DIV/0!</v>
      </c>
      <c r="Q47" s="30" t="s">
        <v>157</v>
      </c>
      <c r="R47" s="27">
        <f t="shared" si="4"/>
        <v>0</v>
      </c>
      <c r="S47" s="27">
        <f>'Form Responses 1'!J40*$E$3*(1-$C$3)</f>
        <v>0</v>
      </c>
      <c r="T47" s="28">
        <f>'Form Responses 1'!J40*$E$3*(1+$C$3)</f>
        <v>0</v>
      </c>
      <c r="U47" s="29" t="b">
        <f>AND('Form Responses 1'!K40&gt;S47,'Form Responses 1'!K40&lt;T47)</f>
        <v>0</v>
      </c>
      <c r="V47" s="27">
        <f t="shared" si="5"/>
        <v>0</v>
      </c>
      <c r="W47" s="27">
        <f>0.5*$E$3*'Form Responses 1'!J40*'Form Responses 1'!J40*(1-$C$3)</f>
        <v>0</v>
      </c>
      <c r="X47" s="28">
        <f>0.5*$E$3*'Form Responses 1'!J40*'Form Responses 1'!J40*(1+$C$3)</f>
        <v>0</v>
      </c>
      <c r="Y47" s="29" t="b">
        <f>AND('Form Responses 1'!L40&gt;W47,'Form Responses 1'!L40&lt;X47)</f>
        <v>0</v>
      </c>
      <c r="Z47" s="27">
        <f t="shared" si="6"/>
        <v>0</v>
      </c>
      <c r="AA47" s="27">
        <f>'Form Responses 1'!M40/'Form Responses 1'!N40*(1-$C$3)</f>
        <v>0.50167224080267558</v>
      </c>
      <c r="AB47" s="28">
        <f>'Form Responses 1'!M40/'Form Responses 1'!N40*(1+$C$3)</f>
        <v>0.83612040133779264</v>
      </c>
      <c r="AC47" s="29" t="b">
        <f>AND('Form Responses 1'!O40&gt;AA47,'Form Responses 1'!O40&lt;AB47)</f>
        <v>1</v>
      </c>
      <c r="AD47" s="27">
        <f t="shared" si="7"/>
        <v>1</v>
      </c>
      <c r="AE47" s="27">
        <f>'Form Responses 1'!O40*$E$4*(1-$C$3)</f>
        <v>0.1254180395625</v>
      </c>
      <c r="AF47" s="28">
        <f>'Form Responses 1'!O40*$E$4*(1+$C$3)</f>
        <v>0.20903006593749998</v>
      </c>
      <c r="AG47" s="29" t="b">
        <f>AND('Form Responses 1'!P40&gt;AE47,'Form Responses 1'!P40&lt;AF47)</f>
        <v>1</v>
      </c>
      <c r="AH47" s="27">
        <f t="shared" si="8"/>
        <v>1</v>
      </c>
      <c r="AI47" s="27">
        <f>0.5*$E$4*'Form Responses 1'!O40*'Form Responses 1'!O40*(1-$C$3)</f>
        <v>4.1945825727202173E-2</v>
      </c>
      <c r="AJ47" s="28">
        <f>0.5*$E$4*'Form Responses 1'!O40*'Form Responses 1'!O40*(1+$C$3)</f>
        <v>6.9909709545336957E-2</v>
      </c>
      <c r="AK47" s="29" t="b">
        <f>AND('Form Responses 1'!Q40&gt;AI47,'Form Responses 1'!Q40&lt;AJ47)</f>
        <v>1</v>
      </c>
      <c r="AL47" s="27">
        <f t="shared" si="9"/>
        <v>1</v>
      </c>
      <c r="AM47" s="27">
        <f>'Form Responses 1'!F40*(1-$C$3)</f>
        <v>0.17201834864999999</v>
      </c>
      <c r="AN47" s="28">
        <f>'Form Responses 1'!F40*(1+$C$3)</f>
        <v>0.28669724774999999</v>
      </c>
      <c r="AO47" s="29" t="b">
        <f>AND('Form Responses 1'!R40&gt;AM47,'Form Responses 1'!R40&lt;AN47)</f>
        <v>1</v>
      </c>
      <c r="AP47" s="27">
        <f t="shared" si="10"/>
        <v>1</v>
      </c>
      <c r="AQ47" s="27">
        <f>'Form Responses 1'!G40*(1-$C$3)</f>
        <v>7.89075006E-2</v>
      </c>
      <c r="AR47" s="28">
        <f>'Form Responses 1'!G40*(1+$C$3)</f>
        <v>0.131512501</v>
      </c>
      <c r="AS47" s="29" t="b">
        <f>AND('Form Responses 1'!S40&gt;AQ47,'Form Responses 1'!S40&lt;AR47)</f>
        <v>1</v>
      </c>
      <c r="AT47" s="27">
        <f t="shared" si="11"/>
        <v>1</v>
      </c>
      <c r="AU47" s="27">
        <f>('Form Responses 1'!K40+'Form Responses 1'!P40)*(1-$C$3)</f>
        <v>0.12541806022499999</v>
      </c>
      <c r="AV47" s="28">
        <f>('Form Responses 1'!K40+'Form Responses 1'!P40)*(1+$C$3)</f>
        <v>0.209030100375</v>
      </c>
      <c r="AW47" s="29" t="b">
        <f>AND('Form Responses 1'!T40&gt;AU47,'Form Responses 1'!T40&lt;AV47)</f>
        <v>1</v>
      </c>
      <c r="AX47" s="27">
        <f t="shared" si="12"/>
        <v>1</v>
      </c>
      <c r="AY47" s="27">
        <f>('Form Responses 1'!L40+'Form Responses 1'!Q40)*(1-$C$3)</f>
        <v>4.1939568900000002E-2</v>
      </c>
      <c r="AZ47" s="28">
        <f>('Form Responses 1'!L40+'Form Responses 1'!Q40)*(1+$C$3)</f>
        <v>6.9899281499999993E-2</v>
      </c>
      <c r="BA47" s="29" t="b">
        <f>AND('Form Responses 1'!U40&gt;AY47,'Form Responses 1'!U40&lt;AZ47)</f>
        <v>1</v>
      </c>
      <c r="BB47" s="27">
        <f t="shared" si="13"/>
        <v>1</v>
      </c>
      <c r="BC47" s="27">
        <f>('Form Responses 1'!R40-'Form Responses 1'!T40)/'Form Responses 1'!R40*100</f>
        <v>27.088121000282605</v>
      </c>
      <c r="BD47" s="27">
        <f>IF(AND(BC47&gt;=20,'Form Responses 1'!V40=$BC$1)=TRUE,1,0)</f>
        <v>1</v>
      </c>
      <c r="BE47" s="27">
        <f>IF(AND(BC47&gt;=0,BC47&lt;=20,'Form Responses 1'!V40=$BC$2)=TRUE,1,0)</f>
        <v>0</v>
      </c>
      <c r="BF47" s="27">
        <f t="shared" si="14"/>
        <v>0</v>
      </c>
      <c r="BG47" s="27">
        <f t="shared" si="15"/>
        <v>1</v>
      </c>
      <c r="BH47" s="27">
        <f>('Form Responses 1'!S40-'Form Responses 1'!U40)/'Form Responses 1'!S40*100</f>
        <v>46.849705565252691</v>
      </c>
      <c r="BI47" s="28">
        <f>IF(AND(BH47&gt;=20,'Form Responses 1'!W40=$BH$1)=TRUE,1,0)</f>
        <v>1</v>
      </c>
      <c r="BJ47" s="28">
        <f>IF(AND(BH47&gt;=0,BH47&lt;=20,'Form Responses 1'!W40=$BH$2)=TRUE,1,0)</f>
        <v>0</v>
      </c>
      <c r="BK47" s="28">
        <f t="shared" si="16"/>
        <v>0</v>
      </c>
      <c r="BL47" s="27">
        <f t="shared" si="17"/>
        <v>1</v>
      </c>
      <c r="BM47" s="7"/>
    </row>
    <row r="48" spans="1:65" ht="13.8">
      <c r="A48" s="7" t="str">
        <f>'Form Responses 1'!B41</f>
        <v>Student 39</v>
      </c>
      <c r="B48" s="27">
        <f t="shared" si="0"/>
        <v>11</v>
      </c>
      <c r="C48" s="27">
        <f>'Form Responses 1'!C41/'Form Responses 1'!D41*(1-$C$3)</f>
        <v>0.68807339449541283</v>
      </c>
      <c r="D48" s="28">
        <f>'Form Responses 1'!C41/'Form Responses 1'!D41*(1+$C$3)</f>
        <v>1.1467889908256881</v>
      </c>
      <c r="E48" s="29" t="b">
        <f>AND('Form Responses 1'!E41&gt;C48,'Form Responses 1'!E41&lt;D48)</f>
        <v>1</v>
      </c>
      <c r="F48" s="27">
        <f t="shared" si="1"/>
        <v>1</v>
      </c>
      <c r="G48" s="27">
        <f>'Form Responses 1'!E41*$E$3*(1-$C$3)</f>
        <v>0.17201812499999999</v>
      </c>
      <c r="H48" s="28">
        <f>'Form Responses 1'!E41*$E$3*(1+$C$3)</f>
        <v>0.28669687499999996</v>
      </c>
      <c r="I48" s="29" t="b">
        <f>AND('Form Responses 1'!F41&gt;G48,'Form Responses 1'!F41&lt;H48)</f>
        <v>1</v>
      </c>
      <c r="J48" s="27">
        <f t="shared" si="2"/>
        <v>1</v>
      </c>
      <c r="K48" s="27">
        <f>0.5*$E$3*'Form Responses 1'!E41*'Form Responses 1'!E41*(1-$C$3)</f>
        <v>7.8907294209375006E-2</v>
      </c>
      <c r="L48" s="28">
        <f>0.5*$E$3*'Form Responses 1'!E41*'Form Responses 1'!E41*(1+$C$3)</f>
        <v>0.13151215701562499</v>
      </c>
      <c r="M48" s="29" t="b">
        <f>AND('Form Responses 1'!G41&gt;K48,'Form Responses 1'!G41&lt;L48)</f>
        <v>1</v>
      </c>
      <c r="N48" s="27">
        <f t="shared" si="3"/>
        <v>1</v>
      </c>
      <c r="O48" s="27">
        <f>'Form Responses 1'!H41/'Form Responses 1'!I41*(1-$C$3)</f>
        <v>0</v>
      </c>
      <c r="P48" s="28">
        <f>'Form Responses 1'!H41/'Form Responses 1'!I41*(1+$C$3)</f>
        <v>0</v>
      </c>
      <c r="Q48" s="30" t="s">
        <v>157</v>
      </c>
      <c r="R48" s="27">
        <f t="shared" si="4"/>
        <v>0</v>
      </c>
      <c r="S48" s="27">
        <f>'Form Responses 1'!J41*$E$3*(1-$C$3)</f>
        <v>0</v>
      </c>
      <c r="T48" s="28">
        <f>'Form Responses 1'!J41*$E$3*(1+$C$3)</f>
        <v>0</v>
      </c>
      <c r="U48" s="29" t="b">
        <f>AND('Form Responses 1'!K41&gt;S48,'Form Responses 1'!K41&lt;T48)</f>
        <v>0</v>
      </c>
      <c r="V48" s="27">
        <f t="shared" si="5"/>
        <v>0</v>
      </c>
      <c r="W48" s="27">
        <f>0.5*$E$3*'Form Responses 1'!J41*'Form Responses 1'!J41*(1-$C$3)</f>
        <v>0</v>
      </c>
      <c r="X48" s="28">
        <f>0.5*$E$3*'Form Responses 1'!J41*'Form Responses 1'!J41*(1+$C$3)</f>
        <v>0</v>
      </c>
      <c r="Y48" s="29" t="b">
        <f>AND('Form Responses 1'!L41&gt;W48,'Form Responses 1'!L41&lt;X48)</f>
        <v>0</v>
      </c>
      <c r="Z48" s="27">
        <f t="shared" si="6"/>
        <v>0</v>
      </c>
      <c r="AA48" s="27">
        <f>'Form Responses 1'!M41/'Form Responses 1'!N41*(1-$C$3)</f>
        <v>0.50167224080267558</v>
      </c>
      <c r="AB48" s="28">
        <f>'Form Responses 1'!M41/'Form Responses 1'!N41*(1+$C$3)</f>
        <v>0.83612040133779264</v>
      </c>
      <c r="AC48" s="29" t="b">
        <f>AND('Form Responses 1'!O41&gt;AA48,'Form Responses 1'!O41&lt;AB48)</f>
        <v>1</v>
      </c>
      <c r="AD48" s="27">
        <f t="shared" si="7"/>
        <v>1</v>
      </c>
      <c r="AE48" s="27">
        <f>'Form Responses 1'!O41*$E$4*(1-$C$3)</f>
        <v>0.125418</v>
      </c>
      <c r="AF48" s="28">
        <f>'Form Responses 1'!O41*$E$4*(1+$C$3)</f>
        <v>0.20903000000000002</v>
      </c>
      <c r="AG48" s="29" t="b">
        <f>AND('Form Responses 1'!P41&gt;AE48,'Form Responses 1'!P41&lt;AF48)</f>
        <v>1</v>
      </c>
      <c r="AH48" s="27">
        <f t="shared" si="8"/>
        <v>1</v>
      </c>
      <c r="AI48" s="27">
        <f>0.5*$E$4*'Form Responses 1'!O41*'Form Responses 1'!O41*(1-$C$3)</f>
        <v>4.1945799264000008E-2</v>
      </c>
      <c r="AJ48" s="28">
        <f>0.5*$E$4*'Form Responses 1'!O41*'Form Responses 1'!O41*(1+$C$3)</f>
        <v>6.9909665440000004E-2</v>
      </c>
      <c r="AK48" s="29" t="b">
        <f>AND('Form Responses 1'!Q41&gt;AI48,'Form Responses 1'!Q41&lt;AJ48)</f>
        <v>1</v>
      </c>
      <c r="AL48" s="27">
        <f t="shared" si="9"/>
        <v>1</v>
      </c>
      <c r="AM48" s="27">
        <f>'Form Responses 1'!F41*(1-$C$3)</f>
        <v>0.17202000000000001</v>
      </c>
      <c r="AN48" s="28">
        <f>'Form Responses 1'!F41*(1+$C$3)</f>
        <v>0.28670000000000001</v>
      </c>
      <c r="AO48" s="29" t="b">
        <f>AND('Form Responses 1'!R41&gt;AM48,'Form Responses 1'!R41&lt;AN48)</f>
        <v>1</v>
      </c>
      <c r="AP48" s="27">
        <f t="shared" si="10"/>
        <v>1</v>
      </c>
      <c r="AQ48" s="27">
        <f>'Form Responses 1'!G41*(1-$C$3)</f>
        <v>7.8906749999999998E-2</v>
      </c>
      <c r="AR48" s="28">
        <f>'Form Responses 1'!G41*(1+$C$3)</f>
        <v>0.13151125</v>
      </c>
      <c r="AS48" s="29" t="b">
        <f>AND('Form Responses 1'!S41&gt;AQ48,'Form Responses 1'!S41&lt;AR48)</f>
        <v>1</v>
      </c>
      <c r="AT48" s="27">
        <f t="shared" si="11"/>
        <v>1</v>
      </c>
      <c r="AU48" s="27">
        <f>('Form Responses 1'!K41+'Form Responses 1'!P41)*(1-$C$3)</f>
        <v>0.125418</v>
      </c>
      <c r="AV48" s="28">
        <f>('Form Responses 1'!K41+'Form Responses 1'!P41)*(1+$C$3)</f>
        <v>0.20903000000000002</v>
      </c>
      <c r="AW48" s="29" t="b">
        <f>AND('Form Responses 1'!T41&gt;AU48,'Form Responses 1'!T41&lt;AV48)</f>
        <v>1</v>
      </c>
      <c r="AX48" s="27">
        <f t="shared" si="12"/>
        <v>1</v>
      </c>
      <c r="AY48" s="27">
        <f>('Form Responses 1'!L41+'Form Responses 1'!Q41)*(1-$C$3)</f>
        <v>4.1945249999999996E-2</v>
      </c>
      <c r="AZ48" s="28">
        <f>('Form Responses 1'!L41+'Form Responses 1'!Q41)*(1+$C$3)</f>
        <v>6.9908749999999992E-2</v>
      </c>
      <c r="BA48" s="29" t="b">
        <f>AND('Form Responses 1'!U41&gt;AY48,'Form Responses 1'!U41&lt;AZ48)</f>
        <v>1</v>
      </c>
      <c r="BB48" s="27">
        <f t="shared" si="13"/>
        <v>1</v>
      </c>
      <c r="BC48" s="27">
        <f>('Form Responses 1'!R41-'Form Responses 1'!T41)/'Form Responses 1'!R41*100</f>
        <v>14.011161492849666</v>
      </c>
      <c r="BD48" s="27">
        <f>IF(AND(BC48&gt;=20,'Form Responses 1'!V41=$BC$1)=TRUE,1,0)</f>
        <v>0</v>
      </c>
      <c r="BE48" s="27">
        <f>IF(AND(BC48&gt;=0,BC48&lt;=20,'Form Responses 1'!V41=$BC$2)=TRUE,1,0)</f>
        <v>0</v>
      </c>
      <c r="BF48" s="27">
        <f t="shared" si="14"/>
        <v>0</v>
      </c>
      <c r="BG48" s="27">
        <f t="shared" si="15"/>
        <v>0</v>
      </c>
      <c r="BH48" s="27">
        <f>('Form Responses 1'!S41-'Form Responses 1'!U41)/'Form Responses 1'!S41*100</f>
        <v>46.842000209107589</v>
      </c>
      <c r="BI48" s="28">
        <f>IF(AND(BH48&gt;=20,'Form Responses 1'!W41=$BH$1)=TRUE,1,0)</f>
        <v>1</v>
      </c>
      <c r="BJ48" s="28">
        <f>IF(AND(BH48&gt;=0,BH48&lt;=20,'Form Responses 1'!W41=$BH$2)=TRUE,1,0)</f>
        <v>0</v>
      </c>
      <c r="BK48" s="28">
        <f t="shared" si="16"/>
        <v>0</v>
      </c>
      <c r="BL48" s="27">
        <f t="shared" si="17"/>
        <v>1</v>
      </c>
      <c r="BM48" s="7"/>
    </row>
    <row r="49" spans="1:65" ht="13.8">
      <c r="A49" s="7" t="str">
        <f>'Form Responses 1'!B42</f>
        <v>Student 40</v>
      </c>
      <c r="B49" s="27">
        <f t="shared" si="0"/>
        <v>6</v>
      </c>
      <c r="C49" s="27">
        <f>'Form Responses 1'!C42/'Form Responses 1'!D42*(1-$C$3)</f>
        <v>1.5</v>
      </c>
      <c r="D49" s="28">
        <f>'Form Responses 1'!C42/'Form Responses 1'!D42*(1+$C$3)</f>
        <v>2.5</v>
      </c>
      <c r="E49" s="29" t="b">
        <f>AND('Form Responses 1'!E42&gt;C49,'Form Responses 1'!E42&lt;D49)</f>
        <v>1</v>
      </c>
      <c r="F49" s="27">
        <f t="shared" si="1"/>
        <v>1</v>
      </c>
      <c r="G49" s="27">
        <f>'Form Responses 1'!E42*$E$3*(1-$C$3)</f>
        <v>0.375</v>
      </c>
      <c r="H49" s="28">
        <f>'Form Responses 1'!E42*$E$3*(1+$C$3)</f>
        <v>0.625</v>
      </c>
      <c r="I49" s="29" t="b">
        <f>AND('Form Responses 1'!F42&gt;G49,'Form Responses 1'!F42&lt;H49)</f>
        <v>0</v>
      </c>
      <c r="J49" s="27">
        <f t="shared" si="2"/>
        <v>0</v>
      </c>
      <c r="K49" s="27">
        <f>0.5*$E$3*'Form Responses 1'!E42*'Form Responses 1'!E42*(1-$C$3)</f>
        <v>0.375</v>
      </c>
      <c r="L49" s="28">
        <f>0.5*$E$3*'Form Responses 1'!E42*'Form Responses 1'!E42*(1+$C$3)</f>
        <v>0.625</v>
      </c>
      <c r="M49" s="29" t="b">
        <f>AND('Form Responses 1'!G42&gt;K49,'Form Responses 1'!G42&lt;L49)</f>
        <v>0</v>
      </c>
      <c r="N49" s="27">
        <f t="shared" si="3"/>
        <v>0</v>
      </c>
      <c r="O49" s="27">
        <f>'Form Responses 1'!H42/'Form Responses 1'!I42*(1-$C$3)</f>
        <v>0.375</v>
      </c>
      <c r="P49" s="28">
        <f>'Form Responses 1'!H42/'Form Responses 1'!I42*(1+$C$3)</f>
        <v>0.625</v>
      </c>
      <c r="Q49" s="30" t="s">
        <v>157</v>
      </c>
      <c r="R49" s="27">
        <f t="shared" si="4"/>
        <v>0</v>
      </c>
      <c r="S49" s="27">
        <f>'Form Responses 1'!J42*$E$3*(1-$C$3)</f>
        <v>0.1875</v>
      </c>
      <c r="T49" s="28">
        <f>'Form Responses 1'!J42*$E$3*(1+$C$3)</f>
        <v>0.3125</v>
      </c>
      <c r="U49" s="29" t="b">
        <f>AND('Form Responses 1'!K42&gt;S49,'Form Responses 1'!K42&lt;T49)</f>
        <v>0</v>
      </c>
      <c r="V49" s="27">
        <f t="shared" si="5"/>
        <v>0</v>
      </c>
      <c r="W49" s="27">
        <f>0.5*$E$3*'Form Responses 1'!J42*'Form Responses 1'!J42*(1-$C$3)</f>
        <v>9.375E-2</v>
      </c>
      <c r="X49" s="28">
        <f>0.5*$E$3*'Form Responses 1'!J42*'Form Responses 1'!J42*(1+$C$3)</f>
        <v>0.15625</v>
      </c>
      <c r="Y49" s="29" t="b">
        <f>AND('Form Responses 1'!L42&gt;W49,'Form Responses 1'!L42&lt;X49)</f>
        <v>0</v>
      </c>
      <c r="Z49" s="27">
        <f t="shared" si="6"/>
        <v>0</v>
      </c>
      <c r="AA49" s="27">
        <f>'Form Responses 1'!M42/'Form Responses 1'!N42*(1-$C$3)</f>
        <v>0.75</v>
      </c>
      <c r="AB49" s="28">
        <f>'Form Responses 1'!M42/'Form Responses 1'!N42*(1+$C$3)</f>
        <v>1.25</v>
      </c>
      <c r="AC49" s="29" t="b">
        <f>AND('Form Responses 1'!O42&gt;AA49,'Form Responses 1'!O42&lt;AB49)</f>
        <v>1</v>
      </c>
      <c r="AD49" s="27">
        <f t="shared" si="7"/>
        <v>1</v>
      </c>
      <c r="AE49" s="27">
        <f>'Form Responses 1'!O42*$E$4*(1-$C$3)</f>
        <v>0.1875</v>
      </c>
      <c r="AF49" s="28">
        <f>'Form Responses 1'!O42*$E$4*(1+$C$3)</f>
        <v>0.3125</v>
      </c>
      <c r="AG49" s="29" t="b">
        <f>AND('Form Responses 1'!P42&gt;AE49,'Form Responses 1'!P42&lt;AF49)</f>
        <v>0</v>
      </c>
      <c r="AH49" s="27">
        <f t="shared" si="8"/>
        <v>0</v>
      </c>
      <c r="AI49" s="27">
        <f>0.5*$E$4*'Form Responses 1'!O42*'Form Responses 1'!O42*(1-$C$3)</f>
        <v>9.375E-2</v>
      </c>
      <c r="AJ49" s="28">
        <f>0.5*$E$4*'Form Responses 1'!O42*'Form Responses 1'!O42*(1+$C$3)</f>
        <v>0.15625</v>
      </c>
      <c r="AK49" s="29" t="b">
        <f>AND('Form Responses 1'!Q42&gt;AI49,'Form Responses 1'!Q42&lt;AJ49)</f>
        <v>0</v>
      </c>
      <c r="AL49" s="27">
        <f t="shared" si="9"/>
        <v>0</v>
      </c>
      <c r="AM49" s="27">
        <f>'Form Responses 1'!F42*(1-$C$3)</f>
        <v>0.75</v>
      </c>
      <c r="AN49" s="28">
        <f>'Form Responses 1'!F42*(1+$C$3)</f>
        <v>1.25</v>
      </c>
      <c r="AO49" s="29" t="b">
        <f>AND('Form Responses 1'!R42&gt;AM49,'Form Responses 1'!R42&lt;AN49)</f>
        <v>1</v>
      </c>
      <c r="AP49" s="27">
        <f t="shared" si="10"/>
        <v>1</v>
      </c>
      <c r="AQ49" s="27">
        <f>'Form Responses 1'!G42*(1-$C$3)</f>
        <v>0.75</v>
      </c>
      <c r="AR49" s="28">
        <f>'Form Responses 1'!G42*(1+$C$3)</f>
        <v>1.25</v>
      </c>
      <c r="AS49" s="29" t="b">
        <f>AND('Form Responses 1'!S42&gt;AQ49,'Form Responses 1'!S42&lt;AR49)</f>
        <v>1</v>
      </c>
      <c r="AT49" s="27">
        <f t="shared" si="11"/>
        <v>1</v>
      </c>
      <c r="AU49" s="27">
        <f>('Form Responses 1'!K42+'Form Responses 1'!P42)*(1-$C$3)</f>
        <v>1.5</v>
      </c>
      <c r="AV49" s="28">
        <f>('Form Responses 1'!K42+'Form Responses 1'!P42)*(1+$C$3)</f>
        <v>2.5</v>
      </c>
      <c r="AW49" s="29" t="b">
        <f>AND('Form Responses 1'!T42&gt;AU49,'Form Responses 1'!T42&lt;AV49)</f>
        <v>0</v>
      </c>
      <c r="AX49" s="27">
        <f t="shared" si="12"/>
        <v>0</v>
      </c>
      <c r="AY49" s="27">
        <f>('Form Responses 1'!L42+'Form Responses 1'!Q42)*(1-$C$3)</f>
        <v>1.5</v>
      </c>
      <c r="AZ49" s="28">
        <f>('Form Responses 1'!L42+'Form Responses 1'!Q42)*(1+$C$3)</f>
        <v>2.5</v>
      </c>
      <c r="BA49" s="29" t="b">
        <f>AND('Form Responses 1'!U42&gt;AY49,'Form Responses 1'!U42&lt;AZ49)</f>
        <v>0</v>
      </c>
      <c r="BB49" s="27">
        <f t="shared" si="13"/>
        <v>0</v>
      </c>
      <c r="BC49" s="27">
        <f>('Form Responses 1'!R42-'Form Responses 1'!T42)/'Form Responses 1'!R42*100</f>
        <v>0</v>
      </c>
      <c r="BD49" s="27">
        <f>IF(AND(BC49&gt;=20,'Form Responses 1'!V42=$BC$1)=TRUE,1,0)</f>
        <v>0</v>
      </c>
      <c r="BE49" s="27">
        <f>IF(AND(BC49&gt;=0,BC49&lt;=20,'Form Responses 1'!V42=$BC$2)=TRUE,1,0)</f>
        <v>1</v>
      </c>
      <c r="BF49" s="27">
        <f t="shared" si="14"/>
        <v>0</v>
      </c>
      <c r="BG49" s="27">
        <f t="shared" si="15"/>
        <v>1</v>
      </c>
      <c r="BH49" s="27">
        <f>('Form Responses 1'!S42-'Form Responses 1'!U42)/'Form Responses 1'!S42*100</f>
        <v>0</v>
      </c>
      <c r="BI49" s="28">
        <f>IF(AND(BH49&gt;=20,'Form Responses 1'!W42=$BH$1)=TRUE,1,0)</f>
        <v>0</v>
      </c>
      <c r="BJ49" s="28">
        <f>IF(AND(BH49&gt;=0,BH49&lt;=20,'Form Responses 1'!W42=$BH$2)=TRUE,1,0)</f>
        <v>1</v>
      </c>
      <c r="BK49" s="28">
        <f t="shared" si="16"/>
        <v>0</v>
      </c>
      <c r="BL49" s="27">
        <f t="shared" si="17"/>
        <v>1</v>
      </c>
      <c r="BM49" s="7"/>
    </row>
    <row r="50" spans="1:65" ht="13.8">
      <c r="A50" s="7" t="str">
        <f>'Form Responses 1'!B43</f>
        <v>Student 41</v>
      </c>
      <c r="B50" s="27">
        <f t="shared" si="0"/>
        <v>12</v>
      </c>
      <c r="C50" s="27">
        <f>'Form Responses 1'!C43/'Form Responses 1'!D43*(1-$C$3)</f>
        <v>1.153846153846154</v>
      </c>
      <c r="D50" s="28">
        <f>'Form Responses 1'!C43/'Form Responses 1'!D43*(1+$C$3)</f>
        <v>1.9230769230769231</v>
      </c>
      <c r="E50" s="29" t="b">
        <f>AND('Form Responses 1'!E43&gt;C50,'Form Responses 1'!E43&lt;D50)</f>
        <v>1</v>
      </c>
      <c r="F50" s="27">
        <f t="shared" si="1"/>
        <v>1</v>
      </c>
      <c r="G50" s="27">
        <f>'Form Responses 1'!E43*$E$3*(1-$C$3)</f>
        <v>0.28837499999999999</v>
      </c>
      <c r="H50" s="28">
        <f>'Form Responses 1'!E43*$E$3*(1+$C$3)</f>
        <v>0.48062500000000002</v>
      </c>
      <c r="I50" s="29" t="b">
        <f>AND('Form Responses 1'!F43&gt;G50,'Form Responses 1'!F43&lt;H50)</f>
        <v>1</v>
      </c>
      <c r="J50" s="27">
        <f t="shared" si="2"/>
        <v>1</v>
      </c>
      <c r="K50" s="27">
        <f>0.5*$E$3*'Form Responses 1'!E43*'Form Responses 1'!E43*(1-$C$3)</f>
        <v>0.22176037500000001</v>
      </c>
      <c r="L50" s="28">
        <f>0.5*$E$3*'Form Responses 1'!E43*'Form Responses 1'!E43*(1+$C$3)</f>
        <v>0.36960062500000002</v>
      </c>
      <c r="M50" s="29" t="b">
        <f>AND('Form Responses 1'!G43&gt;K50,'Form Responses 1'!G43&lt;L50)</f>
        <v>1</v>
      </c>
      <c r="N50" s="27">
        <f t="shared" si="3"/>
        <v>1</v>
      </c>
      <c r="O50" s="27">
        <f>'Form Responses 1'!H43/'Form Responses 1'!I43*(1-$C$3)</f>
        <v>0</v>
      </c>
      <c r="P50" s="28">
        <f>'Form Responses 1'!H43/'Form Responses 1'!I43*(1+$C$3)</f>
        <v>0</v>
      </c>
      <c r="Q50" s="30" t="s">
        <v>157</v>
      </c>
      <c r="R50" s="27">
        <f t="shared" si="4"/>
        <v>0</v>
      </c>
      <c r="S50" s="27">
        <f>'Form Responses 1'!J43*$E$3*(1-$C$3)</f>
        <v>0</v>
      </c>
      <c r="T50" s="28">
        <f>'Form Responses 1'!J43*$E$3*(1+$C$3)</f>
        <v>0</v>
      </c>
      <c r="U50" s="29" t="b">
        <f>AND('Form Responses 1'!K43&gt;S50,'Form Responses 1'!K43&lt;T50)</f>
        <v>0</v>
      </c>
      <c r="V50" s="27">
        <f t="shared" si="5"/>
        <v>0</v>
      </c>
      <c r="W50" s="27">
        <f>0.5*$E$3*'Form Responses 1'!J43*'Form Responses 1'!J43*(1-$C$3)</f>
        <v>0</v>
      </c>
      <c r="X50" s="28">
        <f>0.5*$E$3*'Form Responses 1'!J43*'Form Responses 1'!J43*(1+$C$3)</f>
        <v>0</v>
      </c>
      <c r="Y50" s="29" t="b">
        <f>AND('Form Responses 1'!L43&gt;W50,'Form Responses 1'!L43&lt;X50)</f>
        <v>0</v>
      </c>
      <c r="Z50" s="27">
        <f t="shared" si="6"/>
        <v>0</v>
      </c>
      <c r="AA50" s="27">
        <f>'Form Responses 1'!M43/'Form Responses 1'!N43*(1-$C$3)</f>
        <v>0.90361445783132543</v>
      </c>
      <c r="AB50" s="28">
        <f>'Form Responses 1'!M43/'Form Responses 1'!N43*(1+$C$3)</f>
        <v>1.5060240963855422</v>
      </c>
      <c r="AC50" s="29" t="b">
        <f>AND('Form Responses 1'!O43&gt;AA50,'Form Responses 1'!O43&lt;AB50)</f>
        <v>1</v>
      </c>
      <c r="AD50" s="27">
        <f t="shared" si="7"/>
        <v>1</v>
      </c>
      <c r="AE50" s="27">
        <f>'Form Responses 1'!O43*$E$4*(1-$C$3)</f>
        <v>0.22593750000000001</v>
      </c>
      <c r="AF50" s="28">
        <f>'Form Responses 1'!O43*$E$4*(1+$C$3)</f>
        <v>0.37656250000000002</v>
      </c>
      <c r="AG50" s="29" t="b">
        <f>AND('Form Responses 1'!P43&gt;AE50,'Form Responses 1'!P43&lt;AF50)</f>
        <v>1</v>
      </c>
      <c r="AH50" s="27">
        <f t="shared" si="8"/>
        <v>1</v>
      </c>
      <c r="AI50" s="27">
        <f>0.5*$E$4*'Form Responses 1'!O43*'Form Responses 1'!O43*(1-$C$3)</f>
        <v>0.13612734375000002</v>
      </c>
      <c r="AJ50" s="28">
        <f>0.5*$E$4*'Form Responses 1'!O43*'Form Responses 1'!O43*(1+$C$3)</f>
        <v>0.22687890625000001</v>
      </c>
      <c r="AK50" s="29" t="b">
        <f>AND('Form Responses 1'!Q43&gt;AI50,'Form Responses 1'!Q43&lt;AJ50)</f>
        <v>1</v>
      </c>
      <c r="AL50" s="27">
        <f t="shared" si="9"/>
        <v>1</v>
      </c>
      <c r="AM50" s="27">
        <f>'Form Responses 1'!F43*(1-$C$3)</f>
        <v>0.28875000000000001</v>
      </c>
      <c r="AN50" s="28">
        <f>'Form Responses 1'!F43*(1+$C$3)</f>
        <v>0.48125000000000001</v>
      </c>
      <c r="AO50" s="29" t="b">
        <f>AND('Form Responses 1'!R43&gt;AM50,'Form Responses 1'!R43&lt;AN50)</f>
        <v>1</v>
      </c>
      <c r="AP50" s="27">
        <f t="shared" si="10"/>
        <v>1</v>
      </c>
      <c r="AQ50" s="27">
        <f>'Form Responses 1'!G43*(1-$C$3)</f>
        <v>0.221775</v>
      </c>
      <c r="AR50" s="28">
        <f>'Form Responses 1'!G43*(1+$C$3)</f>
        <v>0.36962500000000004</v>
      </c>
      <c r="AS50" s="29" t="b">
        <f>AND('Form Responses 1'!S43&gt;AQ50,'Form Responses 1'!S43&lt;AR50)</f>
        <v>1</v>
      </c>
      <c r="AT50" s="27">
        <f t="shared" si="11"/>
        <v>1</v>
      </c>
      <c r="AU50" s="27">
        <f>('Form Responses 1'!K43+'Form Responses 1'!P43)*(1-$C$3)</f>
        <v>0.22590000000000002</v>
      </c>
      <c r="AV50" s="28">
        <f>('Form Responses 1'!K43+'Form Responses 1'!P43)*(1+$C$3)</f>
        <v>0.37650000000000006</v>
      </c>
      <c r="AW50" s="29" t="b">
        <f>AND('Form Responses 1'!T43&gt;AU50,'Form Responses 1'!T43&lt;AV50)</f>
        <v>1</v>
      </c>
      <c r="AX50" s="27">
        <f t="shared" si="12"/>
        <v>1</v>
      </c>
      <c r="AY50" s="27">
        <f>('Form Responses 1'!L43+'Form Responses 1'!Q43)*(1-$C$3)</f>
        <v>0.136125</v>
      </c>
      <c r="AZ50" s="28">
        <f>('Form Responses 1'!L43+'Form Responses 1'!Q43)*(1+$C$3)</f>
        <v>0.22687499999999999</v>
      </c>
      <c r="BA50" s="29" t="b">
        <f>AND('Form Responses 1'!U43&gt;AY50,'Form Responses 1'!U43&lt;AZ50)</f>
        <v>1</v>
      </c>
      <c r="BB50" s="27">
        <f t="shared" si="13"/>
        <v>1</v>
      </c>
      <c r="BC50" s="27">
        <f>('Form Responses 1'!R43-'Form Responses 1'!T43)/'Form Responses 1'!R43*100</f>
        <v>21.766233766233761</v>
      </c>
      <c r="BD50" s="27">
        <f>IF(AND(BC50&gt;=20,'Form Responses 1'!V43=$BC$1)=TRUE,1,0)</f>
        <v>1</v>
      </c>
      <c r="BE50" s="27">
        <f>IF(AND(BC50&gt;=0,BC50&lt;=20,'Form Responses 1'!V43=$BC$2)=TRUE,1,0)</f>
        <v>0</v>
      </c>
      <c r="BF50" s="27">
        <f t="shared" si="14"/>
        <v>0</v>
      </c>
      <c r="BG50" s="27">
        <f t="shared" si="15"/>
        <v>1</v>
      </c>
      <c r="BH50" s="27">
        <f>('Form Responses 1'!S43-'Form Responses 1'!U43)/'Form Responses 1'!S43*100</f>
        <v>38.620223199188374</v>
      </c>
      <c r="BI50" s="28">
        <f>IF(AND(BH50&gt;=20,'Form Responses 1'!W43=$BH$1)=TRUE,1,0)</f>
        <v>1</v>
      </c>
      <c r="BJ50" s="28">
        <f>IF(AND(BH50&gt;=0,BH50&lt;=20,'Form Responses 1'!W43=$BH$2)=TRUE,1,0)</f>
        <v>0</v>
      </c>
      <c r="BK50" s="28">
        <f t="shared" si="16"/>
        <v>0</v>
      </c>
      <c r="BL50" s="27">
        <f t="shared" si="17"/>
        <v>1</v>
      </c>
      <c r="BM50" s="7"/>
    </row>
    <row r="51" spans="1:65" ht="13.8">
      <c r="A51" s="7" t="str">
        <f>'Form Responses 1'!B44</f>
        <v>Student 42</v>
      </c>
      <c r="B51" s="27">
        <f t="shared" si="0"/>
        <v>12</v>
      </c>
      <c r="C51" s="27">
        <f>'Form Responses 1'!C44/'Form Responses 1'!D44*(1-$C$3)</f>
        <v>1.0714285714285714</v>
      </c>
      <c r="D51" s="28">
        <f>'Form Responses 1'!C44/'Form Responses 1'!D44*(1+$C$3)</f>
        <v>1.7857142857142858</v>
      </c>
      <c r="E51" s="29" t="b">
        <f>AND('Form Responses 1'!E44&gt;C51,'Form Responses 1'!E44&lt;D51)</f>
        <v>1</v>
      </c>
      <c r="F51" s="27">
        <f t="shared" si="1"/>
        <v>1</v>
      </c>
      <c r="G51" s="27">
        <f>'Form Responses 1'!E44*$E$3*(1-$C$3)</f>
        <v>0.268125</v>
      </c>
      <c r="H51" s="28">
        <f>'Form Responses 1'!E44*$E$3*(1+$C$3)</f>
        <v>0.44687499999999997</v>
      </c>
      <c r="I51" s="29" t="b">
        <f>AND('Form Responses 1'!F44&gt;G51,'Form Responses 1'!F44&lt;H51)</f>
        <v>1</v>
      </c>
      <c r="J51" s="27">
        <f t="shared" si="2"/>
        <v>1</v>
      </c>
      <c r="K51" s="27">
        <f>0.5*$E$3*'Form Responses 1'!E44*'Form Responses 1'!E44*(1-$C$3)</f>
        <v>0.19170937499999996</v>
      </c>
      <c r="L51" s="28">
        <f>0.5*$E$3*'Form Responses 1'!E44*'Form Responses 1'!E44*(1+$C$3)</f>
        <v>0.31951562499999997</v>
      </c>
      <c r="M51" s="29" t="b">
        <f>AND('Form Responses 1'!G44&gt;K51,'Form Responses 1'!G44&lt;L51)</f>
        <v>1</v>
      </c>
      <c r="N51" s="27">
        <f t="shared" si="3"/>
        <v>1</v>
      </c>
      <c r="O51" s="27">
        <f>'Form Responses 1'!H44/'Form Responses 1'!I44*(1-$C$3)</f>
        <v>0</v>
      </c>
      <c r="P51" s="28">
        <f>'Form Responses 1'!H44/'Form Responses 1'!I44*(1+$C$3)</f>
        <v>0</v>
      </c>
      <c r="Q51" s="30" t="s">
        <v>157</v>
      </c>
      <c r="R51" s="27">
        <f t="shared" si="4"/>
        <v>0</v>
      </c>
      <c r="S51" s="27">
        <f>'Form Responses 1'!J44*$E$3*(1-$C$3)</f>
        <v>0</v>
      </c>
      <c r="T51" s="28">
        <f>'Form Responses 1'!J44*$E$3*(1+$C$3)</f>
        <v>0</v>
      </c>
      <c r="U51" s="29" t="b">
        <f>AND('Form Responses 1'!K44&gt;S51,'Form Responses 1'!K44&lt;T51)</f>
        <v>0</v>
      </c>
      <c r="V51" s="27">
        <f t="shared" si="5"/>
        <v>0</v>
      </c>
      <c r="W51" s="27">
        <f>0.5*$E$3*'Form Responses 1'!J44*'Form Responses 1'!J44*(1-$C$3)</f>
        <v>0</v>
      </c>
      <c r="X51" s="28">
        <f>0.5*$E$3*'Form Responses 1'!J44*'Form Responses 1'!J44*(1+$C$3)</f>
        <v>0</v>
      </c>
      <c r="Y51" s="29" t="b">
        <f>AND('Form Responses 1'!L44&gt;W51,'Form Responses 1'!L44&lt;X51)</f>
        <v>0</v>
      </c>
      <c r="Z51" s="27">
        <f t="shared" si="6"/>
        <v>0</v>
      </c>
      <c r="AA51" s="27">
        <f>'Form Responses 1'!M44/'Form Responses 1'!N44*(1-$C$3)</f>
        <v>1.0344827586206897</v>
      </c>
      <c r="AB51" s="28">
        <f>'Form Responses 1'!M44/'Form Responses 1'!N44*(1+$C$3)</f>
        <v>1.7241379310344829</v>
      </c>
      <c r="AC51" s="29" t="b">
        <f>AND('Form Responses 1'!O44&gt;AA51,'Form Responses 1'!O44&lt;AB51)</f>
        <v>1</v>
      </c>
      <c r="AD51" s="27">
        <f t="shared" si="7"/>
        <v>1</v>
      </c>
      <c r="AE51" s="27">
        <f>'Form Responses 1'!O44*$E$4*(1-$C$3)</f>
        <v>0.25874999999999998</v>
      </c>
      <c r="AF51" s="28">
        <f>'Form Responses 1'!O44*$E$4*(1+$C$3)</f>
        <v>0.43124999999999997</v>
      </c>
      <c r="AG51" s="29" t="b">
        <f>AND('Form Responses 1'!P44&gt;AE51,'Form Responses 1'!P44&lt;AF51)</f>
        <v>1</v>
      </c>
      <c r="AH51" s="27">
        <f t="shared" si="8"/>
        <v>1</v>
      </c>
      <c r="AI51" s="27">
        <f>0.5*$E$4*'Form Responses 1'!O44*'Form Responses 1'!O44*(1-$C$3)</f>
        <v>0.17853749999999996</v>
      </c>
      <c r="AJ51" s="28">
        <f>0.5*$E$4*'Form Responses 1'!O44*'Form Responses 1'!O44*(1+$C$3)</f>
        <v>0.29756249999999995</v>
      </c>
      <c r="AK51" s="29" t="b">
        <f>AND('Form Responses 1'!Q44&gt;AI51,'Form Responses 1'!Q44&lt;AJ51)</f>
        <v>1</v>
      </c>
      <c r="AL51" s="27">
        <f t="shared" si="9"/>
        <v>1</v>
      </c>
      <c r="AM51" s="27">
        <f>'Form Responses 1'!F44*(1-$C$3)</f>
        <v>0.27</v>
      </c>
      <c r="AN51" s="28">
        <f>'Form Responses 1'!F44*(1+$C$3)</f>
        <v>0.44999999999999996</v>
      </c>
      <c r="AO51" s="29" t="b">
        <f>AND('Form Responses 1'!R44&gt;AM51,'Form Responses 1'!R44&lt;AN51)</f>
        <v>1</v>
      </c>
      <c r="AP51" s="27">
        <f t="shared" si="10"/>
        <v>1</v>
      </c>
      <c r="AQ51" s="27">
        <f>'Form Responses 1'!G44*(1-$C$3)</f>
        <v>0.19500000000000001</v>
      </c>
      <c r="AR51" s="28">
        <f>'Form Responses 1'!G44*(1+$C$3)</f>
        <v>0.32500000000000001</v>
      </c>
      <c r="AS51" s="29" t="b">
        <f>AND('Form Responses 1'!S44&gt;AQ51,'Form Responses 1'!S44&lt;AR51)</f>
        <v>1</v>
      </c>
      <c r="AT51" s="27">
        <f t="shared" si="11"/>
        <v>1</v>
      </c>
      <c r="AU51" s="27">
        <f>('Form Responses 1'!K44+'Form Responses 1'!P44)*(1-$C$3)</f>
        <v>0.25874999999999998</v>
      </c>
      <c r="AV51" s="28">
        <f>('Form Responses 1'!K44+'Form Responses 1'!P44)*(1+$C$3)</f>
        <v>0.43124999999999997</v>
      </c>
      <c r="AW51" s="29" t="b">
        <f>AND('Form Responses 1'!T44&gt;AU51,'Form Responses 1'!T44&lt;AV51)</f>
        <v>1</v>
      </c>
      <c r="AX51" s="27">
        <f t="shared" si="12"/>
        <v>1</v>
      </c>
      <c r="AY51" s="27">
        <f>('Form Responses 1'!L44+'Form Responses 1'!Q44)*(1-$C$3)</f>
        <v>0.18</v>
      </c>
      <c r="AZ51" s="28">
        <f>('Form Responses 1'!L44+'Form Responses 1'!Q44)*(1+$C$3)</f>
        <v>0.3</v>
      </c>
      <c r="BA51" s="29" t="b">
        <f>AND('Form Responses 1'!U44&gt;AY51,'Form Responses 1'!U44&lt;AZ51)</f>
        <v>1</v>
      </c>
      <c r="BB51" s="27">
        <f t="shared" si="13"/>
        <v>1</v>
      </c>
      <c r="BC51" s="27">
        <f>('Form Responses 1'!R44-'Form Responses 1'!T44)/'Form Responses 1'!R44*100</f>
        <v>4.1666666666666705</v>
      </c>
      <c r="BD51" s="27">
        <f>IF(AND(BC51&gt;=20,'Form Responses 1'!V44=$BC$1)=TRUE,1,0)</f>
        <v>0</v>
      </c>
      <c r="BE51" s="27">
        <f>IF(AND(BC51&gt;=0,BC51&lt;=20,'Form Responses 1'!V44=$BC$2)=TRUE,1,0)</f>
        <v>1</v>
      </c>
      <c r="BF51" s="27">
        <f t="shared" si="14"/>
        <v>0</v>
      </c>
      <c r="BG51" s="27">
        <f t="shared" si="15"/>
        <v>1</v>
      </c>
      <c r="BH51" s="27">
        <f>('Form Responses 1'!S44-'Form Responses 1'!U44)/'Form Responses 1'!S44*100</f>
        <v>7.3076923076923137</v>
      </c>
      <c r="BI51" s="28">
        <f>IF(AND(BH51&gt;=20,'Form Responses 1'!W44=$BH$1)=TRUE,1,0)</f>
        <v>0</v>
      </c>
      <c r="BJ51" s="28">
        <f>IF(AND(BH51&gt;=0,BH51&lt;=20,'Form Responses 1'!W44=$BH$2)=TRUE,1,0)</f>
        <v>1</v>
      </c>
      <c r="BK51" s="28">
        <f t="shared" si="16"/>
        <v>0</v>
      </c>
      <c r="BL51" s="27">
        <f t="shared" si="17"/>
        <v>1</v>
      </c>
      <c r="BM51" s="7"/>
    </row>
    <row r="52" spans="1:65" ht="13.8">
      <c r="A52" s="7" t="str">
        <f>'Form Responses 1'!B45</f>
        <v>Student 43</v>
      </c>
      <c r="B52" s="27">
        <f t="shared" si="0"/>
        <v>12</v>
      </c>
      <c r="C52" s="27">
        <f>'Form Responses 1'!C45/'Form Responses 1'!D45*(1-$C$3)</f>
        <v>1.0714285714285714</v>
      </c>
      <c r="D52" s="28">
        <f>'Form Responses 1'!C45/'Form Responses 1'!D45*(1+$C$3)</f>
        <v>1.7857142857142858</v>
      </c>
      <c r="E52" s="29" t="b">
        <f>AND('Form Responses 1'!E45&gt;C52,'Form Responses 1'!E45&lt;D52)</f>
        <v>1</v>
      </c>
      <c r="F52" s="27">
        <f t="shared" si="1"/>
        <v>1</v>
      </c>
      <c r="G52" s="27">
        <f>'Form Responses 1'!E45*$E$3*(1-$C$3)</f>
        <v>0.268125</v>
      </c>
      <c r="H52" s="28">
        <f>'Form Responses 1'!E45*$E$3*(1+$C$3)</f>
        <v>0.44687499999999997</v>
      </c>
      <c r="I52" s="29" t="b">
        <f>AND('Form Responses 1'!F45&gt;G52,'Form Responses 1'!F45&lt;H52)</f>
        <v>1</v>
      </c>
      <c r="J52" s="27">
        <f t="shared" si="2"/>
        <v>1</v>
      </c>
      <c r="K52" s="27">
        <f>0.5*$E$3*'Form Responses 1'!E45*'Form Responses 1'!E45*(1-$C$3)</f>
        <v>0.19170937499999996</v>
      </c>
      <c r="L52" s="28">
        <f>0.5*$E$3*'Form Responses 1'!E45*'Form Responses 1'!E45*(1+$C$3)</f>
        <v>0.31951562499999997</v>
      </c>
      <c r="M52" s="29" t="b">
        <f>AND('Form Responses 1'!G45&gt;K52,'Form Responses 1'!G45&lt;L52)</f>
        <v>1</v>
      </c>
      <c r="N52" s="27">
        <f t="shared" si="3"/>
        <v>1</v>
      </c>
      <c r="O52" s="27">
        <f>'Form Responses 1'!H45/'Form Responses 1'!I45*(1-$C$3)</f>
        <v>5.3963414634146334E-2</v>
      </c>
      <c r="P52" s="28">
        <f>'Form Responses 1'!H45/'Form Responses 1'!I45*(1+$C$3)</f>
        <v>8.9939024390243899E-2</v>
      </c>
      <c r="Q52" s="30" t="s">
        <v>157</v>
      </c>
      <c r="R52" s="27">
        <f t="shared" si="4"/>
        <v>0</v>
      </c>
      <c r="S52" s="27">
        <f>'Form Responses 1'!J45*$E$3*(1-$C$3)</f>
        <v>1.3499999999999998E-2</v>
      </c>
      <c r="T52" s="28">
        <f>'Form Responses 1'!J45*$E$3*(1+$C$3)</f>
        <v>2.2499999999999999E-2</v>
      </c>
      <c r="U52" s="29" t="b">
        <f>AND('Form Responses 1'!K45&gt;S52,'Form Responses 1'!K45&lt;T52)</f>
        <v>1</v>
      </c>
      <c r="V52" s="27">
        <f t="shared" si="5"/>
        <v>1</v>
      </c>
      <c r="W52" s="27">
        <f>0.5*$E$3*'Form Responses 1'!J45*'Form Responses 1'!J45*(1-$C$3)</f>
        <v>4.8599999999999994E-4</v>
      </c>
      <c r="X52" s="28">
        <f>0.5*$E$3*'Form Responses 1'!J45*'Form Responses 1'!J45*(1+$C$3)</f>
        <v>8.0999999999999996E-4</v>
      </c>
      <c r="Y52" s="29" t="b">
        <f>AND('Form Responses 1'!L45&gt;W52,'Form Responses 1'!L45&lt;X52)</f>
        <v>1</v>
      </c>
      <c r="Z52" s="27">
        <f t="shared" si="6"/>
        <v>1</v>
      </c>
      <c r="AA52" s="27">
        <f>'Form Responses 1'!M45/'Form Responses 1'!N45*(1-$C$3)</f>
        <v>1.0344827586206897</v>
      </c>
      <c r="AB52" s="28">
        <f>'Form Responses 1'!M45/'Form Responses 1'!N45*(1+$C$3)</f>
        <v>1.7241379310344829</v>
      </c>
      <c r="AC52" s="29" t="b">
        <f>AND('Form Responses 1'!O45&gt;AA52,'Form Responses 1'!O45&lt;AB52)</f>
        <v>1</v>
      </c>
      <c r="AD52" s="27">
        <f t="shared" si="7"/>
        <v>1</v>
      </c>
      <c r="AE52" s="27">
        <f>'Form Responses 1'!O45*$E$4*(1-$C$3)</f>
        <v>0.25874999999999998</v>
      </c>
      <c r="AF52" s="28">
        <f>'Form Responses 1'!O45*$E$4*(1+$C$3)</f>
        <v>0.43124999999999997</v>
      </c>
      <c r="AG52" s="29" t="b">
        <f>AND('Form Responses 1'!P45&gt;AE52,'Form Responses 1'!P45&lt;AF52)</f>
        <v>1</v>
      </c>
      <c r="AH52" s="27">
        <f t="shared" si="8"/>
        <v>1</v>
      </c>
      <c r="AI52" s="27">
        <f>0.5*$E$4*'Form Responses 1'!O45*'Form Responses 1'!O45*(1-$C$3)</f>
        <v>0.17853749999999996</v>
      </c>
      <c r="AJ52" s="28">
        <f>0.5*$E$4*'Form Responses 1'!O45*'Form Responses 1'!O45*(1+$C$3)</f>
        <v>0.29756249999999995</v>
      </c>
      <c r="AK52" s="29" t="b">
        <f>AND('Form Responses 1'!Q45&gt;AI52,'Form Responses 1'!Q45&lt;AJ52)</f>
        <v>1</v>
      </c>
      <c r="AL52" s="27">
        <f t="shared" si="9"/>
        <v>1</v>
      </c>
      <c r="AM52" s="27">
        <f>'Form Responses 1'!F45*(1-$C$3)</f>
        <v>0.26774999999999999</v>
      </c>
      <c r="AN52" s="28">
        <f>'Form Responses 1'!F45*(1+$C$3)</f>
        <v>0.44624999999999998</v>
      </c>
      <c r="AO52" s="29" t="b">
        <f>AND('Form Responses 1'!R45&gt;AM52,'Form Responses 1'!R45&lt;AN52)</f>
        <v>1</v>
      </c>
      <c r="AP52" s="27">
        <f t="shared" si="10"/>
        <v>1</v>
      </c>
      <c r="AQ52" s="27">
        <f>'Form Responses 1'!G45*(1-$C$3)</f>
        <v>0.19169999999999998</v>
      </c>
      <c r="AR52" s="28">
        <f>'Form Responses 1'!G45*(1+$C$3)</f>
        <v>0.31950000000000001</v>
      </c>
      <c r="AS52" s="29" t="b">
        <f>AND('Form Responses 1'!S45&gt;AQ52,'Form Responses 1'!S45&lt;AR52)</f>
        <v>1</v>
      </c>
      <c r="AT52" s="27">
        <f t="shared" si="11"/>
        <v>1</v>
      </c>
      <c r="AU52" s="27">
        <f>('Form Responses 1'!K45+'Form Responses 1'!P45)*(1-$C$3)</f>
        <v>0.27224999999999999</v>
      </c>
      <c r="AV52" s="28">
        <f>('Form Responses 1'!K45+'Form Responses 1'!P45)*(1+$C$3)</f>
        <v>0.45374999999999999</v>
      </c>
      <c r="AW52" s="29" t="b">
        <f>AND('Form Responses 1'!T45&gt;AU52,'Form Responses 1'!T45&lt;AV52)</f>
        <v>1</v>
      </c>
      <c r="AX52" s="27">
        <f t="shared" si="12"/>
        <v>1</v>
      </c>
      <c r="AY52" s="27">
        <f>('Form Responses 1'!L45+'Form Responses 1'!Q45)*(1-$C$3)</f>
        <v>0.17898749999999999</v>
      </c>
      <c r="AZ52" s="28">
        <f>('Form Responses 1'!L45+'Form Responses 1'!Q45)*(1+$C$3)</f>
        <v>0.29831249999999998</v>
      </c>
      <c r="BA52" s="29" t="b">
        <f>AND('Form Responses 1'!U45&gt;AY52,'Form Responses 1'!U45&lt;AZ52)</f>
        <v>1</v>
      </c>
      <c r="BB52" s="27">
        <f t="shared" si="13"/>
        <v>1</v>
      </c>
      <c r="BC52" s="27">
        <f>('Form Responses 1'!R45-'Form Responses 1'!T45)/'Form Responses 1'!R45*100</f>
        <v>-1.6806722689075646</v>
      </c>
      <c r="BD52" s="27">
        <f>IF(AND(BC52&gt;=20,'Form Responses 1'!V45=$BC$1)=TRUE,1,0)</f>
        <v>0</v>
      </c>
      <c r="BE52" s="27">
        <f>IF(AND(BC52&gt;=0,BC52&lt;=20,'Form Responses 1'!V45=$BC$2)=TRUE,1,0)</f>
        <v>0</v>
      </c>
      <c r="BF52" s="27">
        <f t="shared" si="14"/>
        <v>-1</v>
      </c>
      <c r="BG52" s="27">
        <f t="shared" si="15"/>
        <v>-1</v>
      </c>
      <c r="BH52" s="27">
        <f>('Form Responses 1'!S45-'Form Responses 1'!U45)/'Form Responses 1'!S45*100</f>
        <v>6.6314553990610303</v>
      </c>
      <c r="BI52" s="28">
        <f>IF(AND(BH52&gt;=20,'Form Responses 1'!W45=$BH$1)=TRUE,1,0)</f>
        <v>0</v>
      </c>
      <c r="BJ52" s="28">
        <f>IF(AND(BH52&gt;=0,BH52&lt;=20,'Form Responses 1'!W45=$BH$2)=TRUE,1,0)</f>
        <v>1</v>
      </c>
      <c r="BK52" s="28">
        <f t="shared" si="16"/>
        <v>0</v>
      </c>
      <c r="BL52" s="27">
        <f t="shared" si="17"/>
        <v>1</v>
      </c>
      <c r="BM52" s="7"/>
    </row>
    <row r="53" spans="1:65" ht="13.8">
      <c r="A53" s="7" t="str">
        <f>'Form Responses 1'!B46</f>
        <v>Student 44</v>
      </c>
      <c r="B53" s="27">
        <f t="shared" si="0"/>
        <v>12</v>
      </c>
      <c r="C53" s="27">
        <f>'Form Responses 1'!C46/'Form Responses 1'!D46*(1-$C$3)</f>
        <v>1.0714285714285714</v>
      </c>
      <c r="D53" s="28">
        <f>'Form Responses 1'!C46/'Form Responses 1'!D46*(1+$C$3)</f>
        <v>1.7857142857142858</v>
      </c>
      <c r="E53" s="29" t="b">
        <f>AND('Form Responses 1'!E46&gt;C53,'Form Responses 1'!E46&lt;D53)</f>
        <v>1</v>
      </c>
      <c r="F53" s="27">
        <f t="shared" si="1"/>
        <v>1</v>
      </c>
      <c r="G53" s="27">
        <f>'Form Responses 1'!E46*$E$3*(1-$C$3)</f>
        <v>0.268125</v>
      </c>
      <c r="H53" s="28">
        <f>'Form Responses 1'!E46*$E$3*(1+$C$3)</f>
        <v>0.44687499999999997</v>
      </c>
      <c r="I53" s="29" t="b">
        <f>AND('Form Responses 1'!F46&gt;G53,'Form Responses 1'!F46&lt;H53)</f>
        <v>1</v>
      </c>
      <c r="J53" s="27">
        <f t="shared" si="2"/>
        <v>1</v>
      </c>
      <c r="K53" s="27">
        <f>0.5*$E$3*'Form Responses 1'!E46*'Form Responses 1'!E46*(1-$C$3)</f>
        <v>0.19170937499999996</v>
      </c>
      <c r="L53" s="28">
        <f>0.5*$E$3*'Form Responses 1'!E46*'Form Responses 1'!E46*(1+$C$3)</f>
        <v>0.31951562499999997</v>
      </c>
      <c r="M53" s="29" t="b">
        <f>AND('Form Responses 1'!G46&gt;K53,'Form Responses 1'!G46&lt;L53)</f>
        <v>1</v>
      </c>
      <c r="N53" s="27">
        <f t="shared" si="3"/>
        <v>1</v>
      </c>
      <c r="O53" s="27">
        <f>'Form Responses 1'!H46/'Form Responses 1'!I46*(1-$C$3)</f>
        <v>5.3963414634146334E-2</v>
      </c>
      <c r="P53" s="28">
        <f>'Form Responses 1'!H46/'Form Responses 1'!I46*(1+$C$3)</f>
        <v>8.9939024390243899E-2</v>
      </c>
      <c r="Q53" s="30" t="s">
        <v>157</v>
      </c>
      <c r="R53" s="27">
        <f t="shared" si="4"/>
        <v>0</v>
      </c>
      <c r="S53" s="27">
        <f>'Form Responses 1'!J46*$E$3*(1-$C$3)</f>
        <v>1.3499999999999998E-2</v>
      </c>
      <c r="T53" s="28">
        <f>'Form Responses 1'!J46*$E$3*(1+$C$3)</f>
        <v>2.2499999999999999E-2</v>
      </c>
      <c r="U53" s="29" t="b">
        <f>AND('Form Responses 1'!K46&gt;S53,'Form Responses 1'!K46&lt;T53)</f>
        <v>1</v>
      </c>
      <c r="V53" s="27">
        <f t="shared" si="5"/>
        <v>1</v>
      </c>
      <c r="W53" s="27">
        <f>0.5*$E$3*'Form Responses 1'!J46*'Form Responses 1'!J46*(1-$C$3)</f>
        <v>4.8599999999999994E-4</v>
      </c>
      <c r="X53" s="28">
        <f>0.5*$E$3*'Form Responses 1'!J46*'Form Responses 1'!J46*(1+$C$3)</f>
        <v>8.0999999999999996E-4</v>
      </c>
      <c r="Y53" s="29" t="b">
        <f>AND('Form Responses 1'!L46&gt;W53,'Form Responses 1'!L46&lt;X53)</f>
        <v>1</v>
      </c>
      <c r="Z53" s="27">
        <f t="shared" si="6"/>
        <v>1</v>
      </c>
      <c r="AA53" s="27">
        <f>'Form Responses 1'!M46/'Form Responses 1'!N46*(1-$C$3)</f>
        <v>1.0344827586206897</v>
      </c>
      <c r="AB53" s="28">
        <f>'Form Responses 1'!M46/'Form Responses 1'!N46*(1+$C$3)</f>
        <v>1.7241379310344829</v>
      </c>
      <c r="AC53" s="29" t="b">
        <f>AND('Form Responses 1'!O46&gt;AA53,'Form Responses 1'!O46&lt;AB53)</f>
        <v>1</v>
      </c>
      <c r="AD53" s="27">
        <f t="shared" si="7"/>
        <v>1</v>
      </c>
      <c r="AE53" s="27">
        <f>'Form Responses 1'!O46*$E$4*(1-$C$3)</f>
        <v>0.25874999999999998</v>
      </c>
      <c r="AF53" s="28">
        <f>'Form Responses 1'!O46*$E$4*(1+$C$3)</f>
        <v>0.43124999999999997</v>
      </c>
      <c r="AG53" s="29" t="b">
        <f>AND('Form Responses 1'!P46&gt;AE53,'Form Responses 1'!P46&lt;AF53)</f>
        <v>1</v>
      </c>
      <c r="AH53" s="27">
        <f t="shared" si="8"/>
        <v>1</v>
      </c>
      <c r="AI53" s="27">
        <f>0.5*$E$4*'Form Responses 1'!O46*'Form Responses 1'!O46*(1-$C$3)</f>
        <v>0.17853749999999996</v>
      </c>
      <c r="AJ53" s="28">
        <f>0.5*$E$4*'Form Responses 1'!O46*'Form Responses 1'!O46*(1+$C$3)</f>
        <v>0.29756249999999995</v>
      </c>
      <c r="AK53" s="29" t="b">
        <f>AND('Form Responses 1'!Q46&gt;AI53,'Form Responses 1'!Q46&lt;AJ53)</f>
        <v>1</v>
      </c>
      <c r="AL53" s="27">
        <f t="shared" si="9"/>
        <v>1</v>
      </c>
      <c r="AM53" s="27">
        <f>'Form Responses 1'!F46*(1-$C$3)</f>
        <v>0.26774999999999999</v>
      </c>
      <c r="AN53" s="28">
        <f>'Form Responses 1'!F46*(1+$C$3)</f>
        <v>0.44624999999999998</v>
      </c>
      <c r="AO53" s="29" t="b">
        <f>AND('Form Responses 1'!R46&gt;AM53,'Form Responses 1'!R46&lt;AN53)</f>
        <v>1</v>
      </c>
      <c r="AP53" s="27">
        <f t="shared" si="10"/>
        <v>1</v>
      </c>
      <c r="AQ53" s="27">
        <f>'Form Responses 1'!G46*(1-$C$3)</f>
        <v>0.19169999999999998</v>
      </c>
      <c r="AR53" s="28">
        <f>'Form Responses 1'!G46*(1+$C$3)</f>
        <v>0.31950000000000001</v>
      </c>
      <c r="AS53" s="29" t="b">
        <f>AND('Form Responses 1'!S46&gt;AQ53,'Form Responses 1'!S46&lt;AR53)</f>
        <v>1</v>
      </c>
      <c r="AT53" s="27">
        <f t="shared" si="11"/>
        <v>1</v>
      </c>
      <c r="AU53" s="27">
        <f>('Form Responses 1'!K46+'Form Responses 1'!P46)*(1-$C$3)</f>
        <v>0.27224999999999999</v>
      </c>
      <c r="AV53" s="28">
        <f>('Form Responses 1'!K46+'Form Responses 1'!P46)*(1+$C$3)</f>
        <v>0.45374999999999999</v>
      </c>
      <c r="AW53" s="29" t="b">
        <f>AND('Form Responses 1'!T46&gt;AU53,'Form Responses 1'!T46&lt;AV53)</f>
        <v>1</v>
      </c>
      <c r="AX53" s="27">
        <f t="shared" si="12"/>
        <v>1</v>
      </c>
      <c r="AY53" s="27">
        <f>('Form Responses 1'!L46+'Form Responses 1'!Q46)*(1-$C$3)</f>
        <v>0.17898749999999999</v>
      </c>
      <c r="AZ53" s="28">
        <f>('Form Responses 1'!L46+'Form Responses 1'!Q46)*(1+$C$3)</f>
        <v>0.29831249999999998</v>
      </c>
      <c r="BA53" s="29" t="b">
        <f>AND('Form Responses 1'!U46&gt;AY53,'Form Responses 1'!U46&lt;AZ53)</f>
        <v>1</v>
      </c>
      <c r="BB53" s="27">
        <f t="shared" si="13"/>
        <v>1</v>
      </c>
      <c r="BC53" s="27">
        <f>('Form Responses 1'!R46-'Form Responses 1'!T46)/'Form Responses 1'!R46*100</f>
        <v>-1.6806722689075646</v>
      </c>
      <c r="BD53" s="27">
        <f>IF(AND(BC53&gt;=20,'Form Responses 1'!V46=$BC$1)=TRUE,1,0)</f>
        <v>0</v>
      </c>
      <c r="BE53" s="27">
        <f>IF(AND(BC53&gt;=0,BC53&lt;=20,'Form Responses 1'!V46=$BC$2)=TRUE,1,0)</f>
        <v>0</v>
      </c>
      <c r="BF53" s="27">
        <f t="shared" si="14"/>
        <v>-1</v>
      </c>
      <c r="BG53" s="27">
        <f t="shared" si="15"/>
        <v>-1</v>
      </c>
      <c r="BH53" s="27">
        <f>('Form Responses 1'!S46-'Form Responses 1'!U46)/'Form Responses 1'!S46*100</f>
        <v>6.6314553990610303</v>
      </c>
      <c r="BI53" s="28">
        <f>IF(AND(BH53&gt;=20,'Form Responses 1'!W46=$BH$1)=TRUE,1,0)</f>
        <v>0</v>
      </c>
      <c r="BJ53" s="28">
        <f>IF(AND(BH53&gt;=0,BH53&lt;=20,'Form Responses 1'!W46=$BH$2)=TRUE,1,0)</f>
        <v>1</v>
      </c>
      <c r="BK53" s="28">
        <f t="shared" si="16"/>
        <v>0</v>
      </c>
      <c r="BL53" s="27">
        <f t="shared" si="17"/>
        <v>1</v>
      </c>
      <c r="BM53" s="7"/>
    </row>
    <row r="54" spans="1:65" ht="13.8">
      <c r="A54" s="7" t="str">
        <f>'Form Responses 1'!B47</f>
        <v>Student 45</v>
      </c>
      <c r="B54" s="27">
        <f t="shared" si="0"/>
        <v>12</v>
      </c>
      <c r="C54" s="27">
        <f>'Form Responses 1'!C47/'Form Responses 1'!D47*(1-$C$3)</f>
        <v>1.0714285714285714</v>
      </c>
      <c r="D54" s="28">
        <f>'Form Responses 1'!C47/'Form Responses 1'!D47*(1+$C$3)</f>
        <v>1.7857142857142858</v>
      </c>
      <c r="E54" s="29" t="b">
        <f>AND('Form Responses 1'!E47&gt;C54,'Form Responses 1'!E47&lt;D54)</f>
        <v>1</v>
      </c>
      <c r="F54" s="27">
        <f t="shared" si="1"/>
        <v>1</v>
      </c>
      <c r="G54" s="27">
        <f>'Form Responses 1'!E47*$E$3*(1-$C$3)</f>
        <v>0.268125</v>
      </c>
      <c r="H54" s="28">
        <f>'Form Responses 1'!E47*$E$3*(1+$C$3)</f>
        <v>0.44687499999999997</v>
      </c>
      <c r="I54" s="29" t="b">
        <f>AND('Form Responses 1'!F47&gt;G54,'Form Responses 1'!F47&lt;H54)</f>
        <v>1</v>
      </c>
      <c r="J54" s="27">
        <f t="shared" si="2"/>
        <v>1</v>
      </c>
      <c r="K54" s="27">
        <f>0.5*$E$3*'Form Responses 1'!E47*'Form Responses 1'!E47*(1-$C$3)</f>
        <v>0.19170937499999996</v>
      </c>
      <c r="L54" s="28">
        <f>0.5*$E$3*'Form Responses 1'!E47*'Form Responses 1'!E47*(1+$C$3)</f>
        <v>0.31951562499999997</v>
      </c>
      <c r="M54" s="29" t="b">
        <f>AND('Form Responses 1'!G47&gt;K54,'Form Responses 1'!G47&lt;L54)</f>
        <v>1</v>
      </c>
      <c r="N54" s="27">
        <f t="shared" si="3"/>
        <v>1</v>
      </c>
      <c r="O54" s="27">
        <f>'Form Responses 1'!H47/'Form Responses 1'!I47*(1-$C$3)</f>
        <v>5.3963414634146334E-2</v>
      </c>
      <c r="P54" s="28">
        <f>'Form Responses 1'!H47/'Form Responses 1'!I47*(1+$C$3)</f>
        <v>8.9939024390243899E-2</v>
      </c>
      <c r="Q54" s="30" t="s">
        <v>157</v>
      </c>
      <c r="R54" s="27">
        <f t="shared" si="4"/>
        <v>0</v>
      </c>
      <c r="S54" s="27">
        <f>'Form Responses 1'!J47*$E$3*(1-$C$3)</f>
        <v>1.3499999999999998E-2</v>
      </c>
      <c r="T54" s="28">
        <f>'Form Responses 1'!J47*$E$3*(1+$C$3)</f>
        <v>2.2499999999999999E-2</v>
      </c>
      <c r="U54" s="29" t="b">
        <f>AND('Form Responses 1'!K47&gt;S54,'Form Responses 1'!K47&lt;T54)</f>
        <v>1</v>
      </c>
      <c r="V54" s="27">
        <f t="shared" si="5"/>
        <v>1</v>
      </c>
      <c r="W54" s="27">
        <f>0.5*$E$3*'Form Responses 1'!J47*'Form Responses 1'!J47*(1-$C$3)</f>
        <v>4.8599999999999994E-4</v>
      </c>
      <c r="X54" s="28">
        <f>0.5*$E$3*'Form Responses 1'!J47*'Form Responses 1'!J47*(1+$C$3)</f>
        <v>8.0999999999999996E-4</v>
      </c>
      <c r="Y54" s="29" t="b">
        <f>AND('Form Responses 1'!L47&gt;W54,'Form Responses 1'!L47&lt;X54)</f>
        <v>1</v>
      </c>
      <c r="Z54" s="27">
        <f t="shared" si="6"/>
        <v>1</v>
      </c>
      <c r="AA54" s="27">
        <f>'Form Responses 1'!M47/'Form Responses 1'!N47*(1-$C$3)</f>
        <v>1.0344827586206897</v>
      </c>
      <c r="AB54" s="28">
        <f>'Form Responses 1'!M47/'Form Responses 1'!N47*(1+$C$3)</f>
        <v>1.7241379310344829</v>
      </c>
      <c r="AC54" s="29" t="b">
        <f>AND('Form Responses 1'!O47&gt;AA54,'Form Responses 1'!O47&lt;AB54)</f>
        <v>1</v>
      </c>
      <c r="AD54" s="27">
        <f t="shared" si="7"/>
        <v>1</v>
      </c>
      <c r="AE54" s="27">
        <f>'Form Responses 1'!O47*$E$4*(1-$C$3)</f>
        <v>0.25874999999999998</v>
      </c>
      <c r="AF54" s="28">
        <f>'Form Responses 1'!O47*$E$4*(1+$C$3)</f>
        <v>0.43124999999999997</v>
      </c>
      <c r="AG54" s="29" t="b">
        <f>AND('Form Responses 1'!P47&gt;AE54,'Form Responses 1'!P47&lt;AF54)</f>
        <v>1</v>
      </c>
      <c r="AH54" s="27">
        <f t="shared" si="8"/>
        <v>1</v>
      </c>
      <c r="AI54" s="27">
        <f>0.5*$E$4*'Form Responses 1'!O47*'Form Responses 1'!O47*(1-$C$3)</f>
        <v>0.17853749999999996</v>
      </c>
      <c r="AJ54" s="28">
        <f>0.5*$E$4*'Form Responses 1'!O47*'Form Responses 1'!O47*(1+$C$3)</f>
        <v>0.29756249999999995</v>
      </c>
      <c r="AK54" s="29" t="b">
        <f>AND('Form Responses 1'!Q47&gt;AI54,'Form Responses 1'!Q47&lt;AJ54)</f>
        <v>1</v>
      </c>
      <c r="AL54" s="27">
        <f t="shared" si="9"/>
        <v>1</v>
      </c>
      <c r="AM54" s="27">
        <f>'Form Responses 1'!F47*(1-$C$3)</f>
        <v>0.268125</v>
      </c>
      <c r="AN54" s="28">
        <f>'Form Responses 1'!F47*(1+$C$3)</f>
        <v>0.44687499999999997</v>
      </c>
      <c r="AO54" s="29" t="b">
        <f>AND('Form Responses 1'!R47&gt;AM54,'Form Responses 1'!R47&lt;AN54)</f>
        <v>1</v>
      </c>
      <c r="AP54" s="27">
        <f t="shared" si="10"/>
        <v>1</v>
      </c>
      <c r="AQ54" s="27">
        <f>'Form Responses 1'!G47*(1-$C$3)</f>
        <v>0.19169999999999998</v>
      </c>
      <c r="AR54" s="28">
        <f>'Form Responses 1'!G47*(1+$C$3)</f>
        <v>0.31950000000000001</v>
      </c>
      <c r="AS54" s="29" t="b">
        <f>AND('Form Responses 1'!S47&gt;AQ54,'Form Responses 1'!S47&lt;AR54)</f>
        <v>1</v>
      </c>
      <c r="AT54" s="27">
        <f t="shared" si="11"/>
        <v>1</v>
      </c>
      <c r="AU54" s="27">
        <f>('Form Responses 1'!K47+'Form Responses 1'!P47)*(1-$C$3)</f>
        <v>0.27224999999999999</v>
      </c>
      <c r="AV54" s="28">
        <f>('Form Responses 1'!K47+'Form Responses 1'!P47)*(1+$C$3)</f>
        <v>0.45374999999999999</v>
      </c>
      <c r="AW54" s="29" t="b">
        <f>AND('Form Responses 1'!T47&gt;AU54,'Form Responses 1'!T47&lt;AV54)</f>
        <v>1</v>
      </c>
      <c r="AX54" s="27">
        <f t="shared" si="12"/>
        <v>1</v>
      </c>
      <c r="AY54" s="31">
        <f>('Form Responses 1'!L47+'Form Responses 1'!Q47)*(1-$C$3)</f>
        <v>0.1790235</v>
      </c>
      <c r="AZ54" s="32">
        <f>('Form Responses 1'!L47+'Form Responses 1'!Q47)*(1+$C$3)</f>
        <v>0.29837250000000004</v>
      </c>
      <c r="BA54" s="29" t="b">
        <f>AND('Form Responses 1'!U47&gt;AY54,'Form Responses 1'!U47&lt;AZ54)</f>
        <v>1</v>
      </c>
      <c r="BB54" s="27">
        <f t="shared" si="13"/>
        <v>1</v>
      </c>
      <c r="BC54" s="27">
        <f>('Form Responses 1'!R47-'Form Responses 1'!T47)/'Form Responses 1'!R47*100</f>
        <v>-1.5384615384615399</v>
      </c>
      <c r="BD54" s="27">
        <f>IF(AND(BC54&gt;=20,'Form Responses 1'!V47=$BC$1)=TRUE,1,0)</f>
        <v>0</v>
      </c>
      <c r="BE54" s="27">
        <f>IF(AND(BC54&gt;=0,BC54&lt;=20,'Form Responses 1'!V47=$BC$2)=TRUE,1,0)</f>
        <v>0</v>
      </c>
      <c r="BF54" s="27">
        <f t="shared" si="14"/>
        <v>-1</v>
      </c>
      <c r="BG54" s="27">
        <f t="shared" si="15"/>
        <v>-1</v>
      </c>
      <c r="BH54" s="27">
        <f>('Form Responses 1'!S47-'Form Responses 1'!U47)/'Form Responses 1'!S47*100</f>
        <v>6.6118935837245694</v>
      </c>
      <c r="BI54" s="28">
        <f>IF(AND(BH54&gt;=20,'Form Responses 1'!W47=$BH$1)=TRUE,1,0)</f>
        <v>0</v>
      </c>
      <c r="BJ54" s="28">
        <f>IF(AND(BH54&gt;=0,BH54&lt;=20,'Form Responses 1'!W47=$BH$2)=TRUE,1,0)</f>
        <v>1</v>
      </c>
      <c r="BK54" s="28">
        <f t="shared" si="16"/>
        <v>0</v>
      </c>
      <c r="BL54" s="27">
        <f t="shared" si="17"/>
        <v>1</v>
      </c>
      <c r="BM54" s="7"/>
    </row>
    <row r="55" spans="1:65" ht="13.8">
      <c r="A55" s="7" t="str">
        <f>'Form Responses 1'!B48</f>
        <v>Student 46</v>
      </c>
      <c r="B55" s="27">
        <f t="shared" si="0"/>
        <v>12</v>
      </c>
      <c r="C55" s="27">
        <f>'Form Responses 1'!C48/'Form Responses 1'!D48*(1-$C$3)</f>
        <v>1.153846153846154</v>
      </c>
      <c r="D55" s="28">
        <f>'Form Responses 1'!C48/'Form Responses 1'!D48*(1+$C$3)</f>
        <v>1.9230769230769231</v>
      </c>
      <c r="E55" s="29" t="b">
        <f>AND('Form Responses 1'!E48&gt;C55,'Form Responses 1'!E48&lt;D55)</f>
        <v>1</v>
      </c>
      <c r="F55" s="27">
        <f t="shared" si="1"/>
        <v>1</v>
      </c>
      <c r="G55" s="27">
        <f>'Form Responses 1'!E48*$E$3*(1-$C$3)</f>
        <v>0.28837499999999999</v>
      </c>
      <c r="H55" s="28">
        <f>'Form Responses 1'!E48*$E$3*(1+$C$3)</f>
        <v>0.48062500000000002</v>
      </c>
      <c r="I55" s="29" t="b">
        <f>AND('Form Responses 1'!F48&gt;G55,'Form Responses 1'!F48&lt;H55)</f>
        <v>1</v>
      </c>
      <c r="J55" s="27">
        <f t="shared" si="2"/>
        <v>1</v>
      </c>
      <c r="K55" s="27">
        <f>0.5*$E$3*'Form Responses 1'!E48*'Form Responses 1'!E48*(1-$C$3)</f>
        <v>0.22176037500000001</v>
      </c>
      <c r="L55" s="28">
        <f>0.5*$E$3*'Form Responses 1'!E48*'Form Responses 1'!E48*(1+$C$3)</f>
        <v>0.36960062500000002</v>
      </c>
      <c r="M55" s="29" t="b">
        <f>AND('Form Responses 1'!G48&gt;K55,'Form Responses 1'!G48&lt;L55)</f>
        <v>1</v>
      </c>
      <c r="N55" s="27">
        <f t="shared" si="3"/>
        <v>1</v>
      </c>
      <c r="O55" s="27">
        <f>'Form Responses 1'!H48/'Form Responses 1'!I48*(1-$C$3)</f>
        <v>0</v>
      </c>
      <c r="P55" s="28">
        <f>'Form Responses 1'!H48/'Form Responses 1'!I48*(1+$C$3)</f>
        <v>0</v>
      </c>
      <c r="Q55" s="30" t="s">
        <v>157</v>
      </c>
      <c r="R55" s="27">
        <f t="shared" si="4"/>
        <v>0</v>
      </c>
      <c r="S55" s="27">
        <f>'Form Responses 1'!J48*$E$3*(1-$C$3)</f>
        <v>0</v>
      </c>
      <c r="T55" s="28">
        <f>'Form Responses 1'!J48*$E$3*(1+$C$3)</f>
        <v>0</v>
      </c>
      <c r="U55" s="29" t="b">
        <f>AND('Form Responses 1'!K48&gt;S55,'Form Responses 1'!K48&lt;T55)</f>
        <v>0</v>
      </c>
      <c r="V55" s="27">
        <f t="shared" si="5"/>
        <v>0</v>
      </c>
      <c r="W55" s="27">
        <f>0.5*$E$3*'Form Responses 1'!J48*'Form Responses 1'!J48*(1-$C$3)</f>
        <v>0</v>
      </c>
      <c r="X55" s="28">
        <f>0.5*$E$3*'Form Responses 1'!J48*'Form Responses 1'!J48*(1+$C$3)</f>
        <v>0</v>
      </c>
      <c r="Y55" s="29" t="b">
        <f>AND('Form Responses 1'!L48&gt;W55,'Form Responses 1'!L48&lt;X55)</f>
        <v>0</v>
      </c>
      <c r="Z55" s="27">
        <f t="shared" si="6"/>
        <v>0</v>
      </c>
      <c r="AA55" s="27">
        <f>'Form Responses 1'!M48/'Form Responses 1'!N48*(1-$C$3)</f>
        <v>0.90361445783132543</v>
      </c>
      <c r="AB55" s="28">
        <f>'Form Responses 1'!M48/'Form Responses 1'!N48*(1+$C$3)</f>
        <v>1.5060240963855422</v>
      </c>
      <c r="AC55" s="29" t="b">
        <f>AND('Form Responses 1'!O48&gt;AA55,'Form Responses 1'!O48&lt;AB55)</f>
        <v>1</v>
      </c>
      <c r="AD55" s="27">
        <f t="shared" si="7"/>
        <v>1</v>
      </c>
      <c r="AE55" s="27">
        <f>'Form Responses 1'!O48*$E$4*(1-$C$3)</f>
        <v>0.22593750000000001</v>
      </c>
      <c r="AF55" s="28">
        <f>'Form Responses 1'!O48*$E$4*(1+$C$3)</f>
        <v>0.37656250000000002</v>
      </c>
      <c r="AG55" s="29" t="b">
        <f>AND('Form Responses 1'!P48&gt;AE55,'Form Responses 1'!P48&lt;AF55)</f>
        <v>1</v>
      </c>
      <c r="AH55" s="27">
        <f t="shared" si="8"/>
        <v>1</v>
      </c>
      <c r="AI55" s="27">
        <f>0.5*$E$4*'Form Responses 1'!O48*'Form Responses 1'!O48*(1-$C$3)</f>
        <v>0.13612734375000002</v>
      </c>
      <c r="AJ55" s="28">
        <f>0.5*$E$4*'Form Responses 1'!O48*'Form Responses 1'!O48*(1+$C$3)</f>
        <v>0.22687890625000001</v>
      </c>
      <c r="AK55" s="29" t="b">
        <f>AND('Form Responses 1'!Q48&gt;AI55,'Form Responses 1'!Q48&lt;AJ55)</f>
        <v>1</v>
      </c>
      <c r="AL55" s="27">
        <f t="shared" si="9"/>
        <v>1</v>
      </c>
      <c r="AM55" s="27">
        <f>'Form Responses 1'!F48*(1-$C$3)</f>
        <v>0.28875000000000001</v>
      </c>
      <c r="AN55" s="28">
        <f>'Form Responses 1'!F48*(1+$C$3)</f>
        <v>0.48125000000000001</v>
      </c>
      <c r="AO55" s="29" t="b">
        <f>AND('Form Responses 1'!R48&gt;AM55,'Form Responses 1'!R48&lt;AN55)</f>
        <v>1</v>
      </c>
      <c r="AP55" s="27">
        <f t="shared" si="10"/>
        <v>1</v>
      </c>
      <c r="AQ55" s="27">
        <f>'Form Responses 1'!G48*(1-$C$3)</f>
        <v>0.221775</v>
      </c>
      <c r="AR55" s="28">
        <f>'Form Responses 1'!G48*(1+$C$3)</f>
        <v>0.36962500000000004</v>
      </c>
      <c r="AS55" s="29" t="b">
        <f>AND('Form Responses 1'!S48&gt;AQ55,'Form Responses 1'!S48&lt;AR55)</f>
        <v>1</v>
      </c>
      <c r="AT55" s="27">
        <f t="shared" si="11"/>
        <v>1</v>
      </c>
      <c r="AU55" s="27">
        <f>('Form Responses 1'!K48+'Form Responses 1'!P48)*(1-$C$3)</f>
        <v>0.22590000000000002</v>
      </c>
      <c r="AV55" s="28">
        <f>('Form Responses 1'!K48+'Form Responses 1'!P48)*(1+$C$3)</f>
        <v>0.37650000000000006</v>
      </c>
      <c r="AW55" s="29" t="b">
        <f>AND('Form Responses 1'!T48&gt;AU55,'Form Responses 1'!T48&lt;AV55)</f>
        <v>1</v>
      </c>
      <c r="AX55" s="27">
        <f t="shared" si="12"/>
        <v>1</v>
      </c>
      <c r="AY55" s="27">
        <f>('Form Responses 1'!L48+'Form Responses 1'!Q48)*(1-$C$3)</f>
        <v>0.136125</v>
      </c>
      <c r="AZ55" s="28">
        <f>('Form Responses 1'!L48+'Form Responses 1'!Q48)*(1+$C$3)</f>
        <v>0.22687499999999999</v>
      </c>
      <c r="BA55" s="29" t="b">
        <f>AND('Form Responses 1'!U48&gt;AY55,'Form Responses 1'!U48&lt;AZ55)</f>
        <v>1</v>
      </c>
      <c r="BB55" s="27">
        <f t="shared" si="13"/>
        <v>1</v>
      </c>
      <c r="BC55" s="27">
        <f>('Form Responses 1'!R48-'Form Responses 1'!T48)/'Form Responses 1'!R48*100</f>
        <v>21.766233766233761</v>
      </c>
      <c r="BD55" s="27">
        <f>IF(AND(BC55&gt;=20,'Form Responses 1'!V48=$BC$1)=TRUE,1,0)</f>
        <v>1</v>
      </c>
      <c r="BE55" s="27">
        <f>IF(AND(BC55&gt;=0,BC55&lt;=20,'Form Responses 1'!V48=$BC$2)=TRUE,1,0)</f>
        <v>0</v>
      </c>
      <c r="BF55" s="27">
        <f t="shared" si="14"/>
        <v>0</v>
      </c>
      <c r="BG55" s="27">
        <f t="shared" si="15"/>
        <v>1</v>
      </c>
      <c r="BH55" s="27">
        <f>('Form Responses 1'!S48-'Form Responses 1'!U48)/'Form Responses 1'!S48*100</f>
        <v>38.620223199188374</v>
      </c>
      <c r="BI55" s="28">
        <f>IF(AND(BH55&gt;=20,'Form Responses 1'!W48=$BH$1)=TRUE,1,0)</f>
        <v>1</v>
      </c>
      <c r="BJ55" s="28">
        <f>IF(AND(BH55&gt;=0,BH55&lt;=20,'Form Responses 1'!W48=$BH$2)=TRUE,1,0)</f>
        <v>0</v>
      </c>
      <c r="BK55" s="28">
        <f t="shared" si="16"/>
        <v>0</v>
      </c>
      <c r="BL55" s="27">
        <f t="shared" si="17"/>
        <v>1</v>
      </c>
      <c r="BM55" s="7"/>
    </row>
    <row r="56" spans="1:65" ht="13.8">
      <c r="A56" s="7" t="str">
        <f>'Form Responses 1'!B49</f>
        <v>Student 47</v>
      </c>
      <c r="B56" s="27">
        <f t="shared" si="0"/>
        <v>12</v>
      </c>
      <c r="C56" s="27">
        <f>'Form Responses 1'!C49/'Form Responses 1'!D49*(1-$C$3)</f>
        <v>1.0714285714285714</v>
      </c>
      <c r="D56" s="28">
        <f>'Form Responses 1'!C49/'Form Responses 1'!D49*(1+$C$3)</f>
        <v>1.7857142857142858</v>
      </c>
      <c r="E56" s="29" t="b">
        <f>AND('Form Responses 1'!E49&gt;C56,'Form Responses 1'!E49&lt;D56)</f>
        <v>1</v>
      </c>
      <c r="F56" s="27">
        <f t="shared" si="1"/>
        <v>1</v>
      </c>
      <c r="G56" s="27">
        <f>'Form Responses 1'!E49*$E$3*(1-$C$3)</f>
        <v>0.26785687499999999</v>
      </c>
      <c r="H56" s="28">
        <f>'Form Responses 1'!E49*$E$3*(1+$C$3)</f>
        <v>0.44642812499999995</v>
      </c>
      <c r="I56" s="29" t="b">
        <f>AND('Form Responses 1'!F49&gt;G56,'Form Responses 1'!F49&lt;H56)</f>
        <v>1</v>
      </c>
      <c r="J56" s="27">
        <f t="shared" si="2"/>
        <v>1</v>
      </c>
      <c r="K56" s="27">
        <f>0.5*$E$3*'Form Responses 1'!E49*'Form Responses 1'!E49*(1-$C$3)</f>
        <v>0.19132614795937497</v>
      </c>
      <c r="L56" s="28">
        <f>0.5*$E$3*'Form Responses 1'!E49*'Form Responses 1'!E49*(1+$C$3)</f>
        <v>0.31887691326562495</v>
      </c>
      <c r="M56" s="29" t="b">
        <f>AND('Form Responses 1'!G49&gt;K56,'Form Responses 1'!G49&lt;L56)</f>
        <v>1</v>
      </c>
      <c r="N56" s="27">
        <f t="shared" si="3"/>
        <v>1</v>
      </c>
      <c r="O56" s="27">
        <f>'Form Responses 1'!H49/'Form Responses 1'!I49*(1-$C$3)</f>
        <v>0</v>
      </c>
      <c r="P56" s="28">
        <f>'Form Responses 1'!H49/'Form Responses 1'!I49*(1+$C$3)</f>
        <v>0</v>
      </c>
      <c r="Q56" s="30" t="s">
        <v>157</v>
      </c>
      <c r="R56" s="27">
        <f t="shared" si="4"/>
        <v>0</v>
      </c>
      <c r="S56" s="27">
        <f>'Form Responses 1'!J49*$E$3*(1-$C$3)</f>
        <v>0</v>
      </c>
      <c r="T56" s="28">
        <f>'Form Responses 1'!J49*$E$3*(1+$C$3)</f>
        <v>0</v>
      </c>
      <c r="U56" s="29" t="b">
        <f>AND('Form Responses 1'!K49&gt;S56,'Form Responses 1'!K49&lt;T56)</f>
        <v>0</v>
      </c>
      <c r="V56" s="27">
        <f t="shared" si="5"/>
        <v>0</v>
      </c>
      <c r="W56" s="27">
        <f>0.5*$E$3*'Form Responses 1'!J49*'Form Responses 1'!J49*(1-$C$3)</f>
        <v>0</v>
      </c>
      <c r="X56" s="28">
        <f>0.5*$E$3*'Form Responses 1'!J49*'Form Responses 1'!J49*(1+$C$3)</f>
        <v>0</v>
      </c>
      <c r="Y56" s="29" t="b">
        <f>AND('Form Responses 1'!L49&gt;W56,'Form Responses 1'!L49&lt;X56)</f>
        <v>0</v>
      </c>
      <c r="Z56" s="27">
        <f t="shared" si="6"/>
        <v>0</v>
      </c>
      <c r="AA56" s="27">
        <f>'Form Responses 1'!M49/'Form Responses 1'!N49*(1-$C$3)</f>
        <v>1.0344827586206897</v>
      </c>
      <c r="AB56" s="28">
        <f>'Form Responses 1'!M49/'Form Responses 1'!N49*(1+$C$3)</f>
        <v>1.7241379310344829</v>
      </c>
      <c r="AC56" s="29" t="b">
        <f>AND('Form Responses 1'!O49&gt;AA56,'Form Responses 1'!O49&lt;AB56)</f>
        <v>1</v>
      </c>
      <c r="AD56" s="27">
        <f t="shared" si="7"/>
        <v>1</v>
      </c>
      <c r="AE56" s="27">
        <f>'Form Responses 1'!O49*$E$4*(1-$C$3)</f>
        <v>0.25861875000000001</v>
      </c>
      <c r="AF56" s="28">
        <f>'Form Responses 1'!O49*$E$4*(1+$C$3)</f>
        <v>0.43103124999999998</v>
      </c>
      <c r="AG56" s="29" t="b">
        <f>AND('Form Responses 1'!P49&gt;AE56,'Form Responses 1'!P49&lt;AF56)</f>
        <v>1</v>
      </c>
      <c r="AH56" s="27">
        <f t="shared" si="8"/>
        <v>1</v>
      </c>
      <c r="AI56" s="27">
        <f>0.5*$E$4*'Form Responses 1'!O49*'Form Responses 1'!O49*(1-$C$3)</f>
        <v>0.17835642093749998</v>
      </c>
      <c r="AJ56" s="28">
        <f>0.5*$E$4*'Form Responses 1'!O49*'Form Responses 1'!O49*(1+$C$3)</f>
        <v>0.29726070156250001</v>
      </c>
      <c r="AK56" s="29" t="b">
        <f>AND('Form Responses 1'!Q49&gt;AI56,'Form Responses 1'!Q49&lt;AJ56)</f>
        <v>1</v>
      </c>
      <c r="AL56" s="27">
        <f t="shared" si="9"/>
        <v>1</v>
      </c>
      <c r="AM56" s="27">
        <f>'Form Responses 1'!F49*(1-$C$3)</f>
        <v>0.26774999999999999</v>
      </c>
      <c r="AN56" s="28">
        <f>'Form Responses 1'!F49*(1+$C$3)</f>
        <v>0.44624999999999998</v>
      </c>
      <c r="AO56" s="29" t="b">
        <f>AND('Form Responses 1'!R49&gt;AM56,'Form Responses 1'!R49&lt;AN56)</f>
        <v>1</v>
      </c>
      <c r="AP56" s="27">
        <f t="shared" si="10"/>
        <v>1</v>
      </c>
      <c r="AQ56" s="27">
        <f>'Form Responses 1'!G49*(1-$C$3)</f>
        <v>0.191325</v>
      </c>
      <c r="AR56" s="28">
        <f>'Form Responses 1'!G49*(1+$C$3)</f>
        <v>0.31887500000000002</v>
      </c>
      <c r="AS56" s="29" t="b">
        <f>AND('Form Responses 1'!S49&gt;AQ56,'Form Responses 1'!S49&lt;AR56)</f>
        <v>1</v>
      </c>
      <c r="AT56" s="27">
        <f t="shared" si="11"/>
        <v>1</v>
      </c>
      <c r="AU56" s="27">
        <f>('Form Responses 1'!K49+'Form Responses 1'!P49)*(1-$C$3)</f>
        <v>0.2586</v>
      </c>
      <c r="AV56" s="28">
        <f>('Form Responses 1'!K49+'Form Responses 1'!P49)*(1+$C$3)</f>
        <v>0.43099999999999999</v>
      </c>
      <c r="AW56" s="29" t="b">
        <f>AND('Form Responses 1'!T49&gt;AU56,'Form Responses 1'!T49&lt;AV56)</f>
        <v>1</v>
      </c>
      <c r="AX56" s="27">
        <f t="shared" si="12"/>
        <v>1</v>
      </c>
      <c r="AY56" s="27">
        <f>('Form Responses 1'!L49+'Form Responses 1'!Q49)*(1-$C$3)</f>
        <v>0.17835899999999999</v>
      </c>
      <c r="AZ56" s="28">
        <f>('Form Responses 1'!L49+'Form Responses 1'!Q49)*(1+$C$3)</f>
        <v>0.297265</v>
      </c>
      <c r="BA56" s="29" t="b">
        <f>AND('Form Responses 1'!U49&gt;AY56,'Form Responses 1'!U49&lt;AZ56)</f>
        <v>1</v>
      </c>
      <c r="BB56" s="27">
        <f t="shared" si="13"/>
        <v>1</v>
      </c>
      <c r="BC56" s="27">
        <f>('Form Responses 1'!R49-'Form Responses 1'!T49)/'Form Responses 1'!R49*100</f>
        <v>3.4173669467787082</v>
      </c>
      <c r="BD56" s="27">
        <f>IF(AND(BC56&gt;=20,'Form Responses 1'!V49=$BC$1)=TRUE,1,0)</f>
        <v>0</v>
      </c>
      <c r="BE56" s="27">
        <f>IF(AND(BC56&gt;=0,BC56&lt;=20,'Form Responses 1'!V49=$BC$2)=TRUE,1,0)</f>
        <v>1</v>
      </c>
      <c r="BF56" s="27">
        <f t="shared" si="14"/>
        <v>0</v>
      </c>
      <c r="BG56" s="27">
        <f t="shared" si="15"/>
        <v>1</v>
      </c>
      <c r="BH56" s="27">
        <f>('Form Responses 1'!S49-'Form Responses 1'!U49)/'Form Responses 1'!S49*100</f>
        <v>6.7769502156017234</v>
      </c>
      <c r="BI56" s="28">
        <f>IF(AND(BH56&gt;=20,'Form Responses 1'!W49=$BH$1)=TRUE,1,0)</f>
        <v>0</v>
      </c>
      <c r="BJ56" s="28">
        <f>IF(AND(BH56&gt;=0,BH56&lt;=20,'Form Responses 1'!W49=$BH$2)=TRUE,1,0)</f>
        <v>1</v>
      </c>
      <c r="BK56" s="28">
        <f t="shared" si="16"/>
        <v>0</v>
      </c>
      <c r="BL56" s="27">
        <f t="shared" si="17"/>
        <v>1</v>
      </c>
      <c r="BM56" s="7"/>
    </row>
    <row r="57" spans="1:65" ht="13.8">
      <c r="A57" s="7" t="str">
        <f>'Form Responses 1'!B50</f>
        <v>Student 48</v>
      </c>
      <c r="B57" s="27">
        <f t="shared" si="0"/>
        <v>10</v>
      </c>
      <c r="C57" s="27">
        <f>'Form Responses 1'!C50/'Form Responses 1'!D50*(1-$C$3)</f>
        <v>1.0169491525423731</v>
      </c>
      <c r="D57" s="28">
        <f>'Form Responses 1'!C50/'Form Responses 1'!D50*(1+$C$3)</f>
        <v>1.6949152542372883</v>
      </c>
      <c r="E57" s="29" t="b">
        <f>AND('Form Responses 1'!E50&gt;C57,'Form Responses 1'!E50&lt;D57)</f>
        <v>1</v>
      </c>
      <c r="F57" s="27">
        <f t="shared" si="1"/>
        <v>1</v>
      </c>
      <c r="G57" s="27">
        <f>'Form Responses 1'!E50*$E$3*(1-$C$3)</f>
        <v>0.25423125000000002</v>
      </c>
      <c r="H57" s="28">
        <f>'Form Responses 1'!E50*$E$3*(1+$C$3)</f>
        <v>0.42371875000000003</v>
      </c>
      <c r="I57" s="29" t="b">
        <f>AND('Form Responses 1'!F50&gt;G57,'Form Responses 1'!F50&lt;H57)</f>
        <v>1</v>
      </c>
      <c r="J57" s="27">
        <f t="shared" si="2"/>
        <v>1</v>
      </c>
      <c r="K57" s="27">
        <f>0.5*$E$3*'Form Responses 1'!E50*'Form Responses 1'!E50*(1-$C$3)</f>
        <v>0.17235607593750002</v>
      </c>
      <c r="L57" s="28">
        <f>0.5*$E$3*'Form Responses 1'!E50*'Form Responses 1'!E50*(1+$C$3)</f>
        <v>0.28726012656250005</v>
      </c>
      <c r="M57" s="29" t="b">
        <f>AND('Form Responses 1'!G50&gt;K57,'Form Responses 1'!G50&lt;L57)</f>
        <v>1</v>
      </c>
      <c r="N57" s="27">
        <f t="shared" si="3"/>
        <v>1</v>
      </c>
      <c r="O57" s="27">
        <f>'Form Responses 1'!H50/'Form Responses 1'!I50*(1-$C$3)</f>
        <v>-0.57692307692307687</v>
      </c>
      <c r="P57" s="28">
        <f>'Form Responses 1'!H50/'Form Responses 1'!I50*(1+$C$3)</f>
        <v>-0.96153846153846145</v>
      </c>
      <c r="Q57" s="30" t="s">
        <v>157</v>
      </c>
      <c r="R57" s="27">
        <f t="shared" si="4"/>
        <v>0</v>
      </c>
      <c r="S57" s="27">
        <f>'Form Responses 1'!J50*$E$3*(1-$C$3)</f>
        <v>-0.14422499999999999</v>
      </c>
      <c r="T57" s="28">
        <f>'Form Responses 1'!J50*$E$3*(1+$C$3)</f>
        <v>-0.24037500000000001</v>
      </c>
      <c r="U57" s="29" t="b">
        <f>AND('Form Responses 1'!K50&gt;S57,'Form Responses 1'!K50&lt;T57)</f>
        <v>0</v>
      </c>
      <c r="V57" s="27">
        <f t="shared" si="5"/>
        <v>0</v>
      </c>
      <c r="W57" s="27">
        <f>0.5*$E$3*'Form Responses 1'!J50*'Form Responses 1'!J50*(1-$C$3)</f>
        <v>5.5468934999999997E-2</v>
      </c>
      <c r="X57" s="28">
        <f>0.5*$E$3*'Form Responses 1'!J50*'Form Responses 1'!J50*(1+$C$3)</f>
        <v>9.2448224999999995E-2</v>
      </c>
      <c r="Y57" s="29" t="b">
        <f>AND('Form Responses 1'!L50&gt;W57,'Form Responses 1'!L50&lt;X57)</f>
        <v>1</v>
      </c>
      <c r="Z57" s="27">
        <f t="shared" si="6"/>
        <v>1</v>
      </c>
      <c r="AA57" s="27">
        <f>'Form Responses 1'!M50/'Form Responses 1'!N50*(1-$C$3)</f>
        <v>0.90361445783132543</v>
      </c>
      <c r="AB57" s="28">
        <f>'Form Responses 1'!M50/'Form Responses 1'!N50*(1+$C$3)</f>
        <v>1.5060240963855422</v>
      </c>
      <c r="AC57" s="29" t="b">
        <f>AND('Form Responses 1'!O50&gt;AA57,'Form Responses 1'!O50&lt;AB57)</f>
        <v>1</v>
      </c>
      <c r="AD57" s="27">
        <f t="shared" si="7"/>
        <v>1</v>
      </c>
      <c r="AE57" s="27">
        <f>'Form Responses 1'!O50*$E$4*(1-$C$3)</f>
        <v>0.22575000000000001</v>
      </c>
      <c r="AF57" s="28">
        <f>'Form Responses 1'!O50*$E$4*(1+$C$3)</f>
        <v>0.37624999999999997</v>
      </c>
      <c r="AG57" s="29" t="b">
        <f>AND('Form Responses 1'!P50&gt;AE57,'Form Responses 1'!P50&lt;AF57)</f>
        <v>1</v>
      </c>
      <c r="AH57" s="27">
        <f t="shared" si="8"/>
        <v>1</v>
      </c>
      <c r="AI57" s="27">
        <f>0.5*$E$4*'Form Responses 1'!O50*'Form Responses 1'!O50*(1-$C$3)</f>
        <v>0.13590149999999998</v>
      </c>
      <c r="AJ57" s="28">
        <f>0.5*$E$4*'Form Responses 1'!O50*'Form Responses 1'!O50*(1+$C$3)</f>
        <v>0.22650249999999997</v>
      </c>
      <c r="AK57" s="29" t="b">
        <f>AND('Form Responses 1'!Q50&gt;AI57,'Form Responses 1'!Q50&lt;AJ57)</f>
        <v>1</v>
      </c>
      <c r="AL57" s="27">
        <f t="shared" si="9"/>
        <v>1</v>
      </c>
      <c r="AM57" s="27">
        <f>'Form Responses 1'!F50*(1-$C$3)</f>
        <v>0.25417499999999998</v>
      </c>
      <c r="AN57" s="28">
        <f>'Form Responses 1'!F50*(1+$C$3)</f>
        <v>0.42362499999999997</v>
      </c>
      <c r="AO57" s="29" t="b">
        <f>AND('Form Responses 1'!R50&gt;AM57,'Form Responses 1'!R50&lt;AN57)</f>
        <v>1</v>
      </c>
      <c r="AP57" s="27">
        <f t="shared" si="10"/>
        <v>1</v>
      </c>
      <c r="AQ57" s="27">
        <f>'Form Responses 1'!G50*(1-$C$3)</f>
        <v>0.17235</v>
      </c>
      <c r="AR57" s="28">
        <f>'Form Responses 1'!G50*(1+$C$3)</f>
        <v>0.28725000000000001</v>
      </c>
      <c r="AS57" s="29" t="b">
        <f>AND('Form Responses 1'!S50&gt;AQ57,'Form Responses 1'!S50&lt;AR57)</f>
        <v>0</v>
      </c>
      <c r="AT57" s="27">
        <f t="shared" si="11"/>
        <v>0</v>
      </c>
      <c r="AU57" s="27">
        <f>('Form Responses 1'!K50+'Form Responses 1'!P50)*(1-$C$3)</f>
        <v>8.1524999999999986E-2</v>
      </c>
      <c r="AV57" s="28">
        <f>('Form Responses 1'!K50+'Form Responses 1'!P50)*(1+$C$3)</f>
        <v>0.135875</v>
      </c>
      <c r="AW57" s="29" t="b">
        <f>AND('Form Responses 1'!T50&gt;AU57,'Form Responses 1'!T50&lt;AV57)</f>
        <v>0</v>
      </c>
      <c r="AX57" s="27">
        <f t="shared" si="12"/>
        <v>0</v>
      </c>
      <c r="AY57" s="27">
        <f>('Form Responses 1'!L50+'Form Responses 1'!Q50)*(1-$C$3)</f>
        <v>0.19132650000000001</v>
      </c>
      <c r="AZ57" s="28">
        <f>('Form Responses 1'!L50+'Form Responses 1'!Q50)*(1+$C$3)</f>
        <v>0.31887749999999998</v>
      </c>
      <c r="BA57" s="29" t="b">
        <f>AND('Form Responses 1'!U50&gt;AY57,'Form Responses 1'!U50&lt;AZ57)</f>
        <v>0</v>
      </c>
      <c r="BB57" s="27">
        <f t="shared" si="13"/>
        <v>0</v>
      </c>
      <c r="BC57" s="27">
        <f>('Form Responses 1'!R50-'Form Responses 1'!T50)/'Form Responses 1'!R50*100</f>
        <v>21.818181818181824</v>
      </c>
      <c r="BD57" s="27">
        <f>IF(AND(BC57&gt;=20,'Form Responses 1'!V50=$BC$1)=TRUE,1,0)</f>
        <v>1</v>
      </c>
      <c r="BE57" s="27">
        <f>IF(AND(BC57&gt;=0,BC57&lt;=20,'Form Responses 1'!V50=$BC$2)=TRUE,1,0)</f>
        <v>0</v>
      </c>
      <c r="BF57" s="27">
        <f t="shared" si="14"/>
        <v>0</v>
      </c>
      <c r="BG57" s="27">
        <f t="shared" si="15"/>
        <v>1</v>
      </c>
      <c r="BH57" s="27">
        <f>('Form Responses 1'!S50-'Form Responses 1'!U50)/'Form Responses 1'!S50*100</f>
        <v>38.876033057851238</v>
      </c>
      <c r="BI57" s="28">
        <f>IF(AND(BH57&gt;=20,'Form Responses 1'!W50=$BH$1)=TRUE,1,0)</f>
        <v>1</v>
      </c>
      <c r="BJ57" s="28">
        <f>IF(AND(BH57&gt;=0,BH57&lt;=20,'Form Responses 1'!W50=$BH$2)=TRUE,1,0)</f>
        <v>0</v>
      </c>
      <c r="BK57" s="28">
        <f t="shared" si="16"/>
        <v>0</v>
      </c>
      <c r="BL57" s="27">
        <f t="shared" si="17"/>
        <v>1</v>
      </c>
      <c r="BM57" s="7"/>
    </row>
    <row r="58" spans="1:65" ht="13.8">
      <c r="A58" s="7" t="str">
        <f>'Form Responses 1'!B51</f>
        <v>Student 49</v>
      </c>
      <c r="B58" s="27">
        <f t="shared" si="0"/>
        <v>9</v>
      </c>
      <c r="C58" s="27">
        <f>'Form Responses 1'!C51/'Form Responses 1'!D51*(1-$C$3)</f>
        <v>1.0714285714285714</v>
      </c>
      <c r="D58" s="28">
        <f>'Form Responses 1'!C51/'Form Responses 1'!D51*(1+$C$3)</f>
        <v>1.7857142857142858</v>
      </c>
      <c r="E58" s="29" t="b">
        <f>AND('Form Responses 1'!E51&gt;C58,'Form Responses 1'!E51&lt;D58)</f>
        <v>1</v>
      </c>
      <c r="F58" s="27">
        <f t="shared" si="1"/>
        <v>1</v>
      </c>
      <c r="G58" s="27">
        <f>'Form Responses 1'!E51*$E$3*(1-$C$3)</f>
        <v>0.26785706250000002</v>
      </c>
      <c r="H58" s="28">
        <f>'Form Responses 1'!E51*$E$3*(1+$C$3)</f>
        <v>0.4464284375</v>
      </c>
      <c r="I58" s="29" t="b">
        <f>AND('Form Responses 1'!F51&gt;G58,'Form Responses 1'!F51&lt;H58)</f>
        <v>1</v>
      </c>
      <c r="J58" s="27">
        <f t="shared" si="2"/>
        <v>1</v>
      </c>
      <c r="K58" s="27">
        <f>0.5*$E$3*'Form Responses 1'!E51*'Form Responses 1'!E51*(1-$C$3)</f>
        <v>0.19132641581634374</v>
      </c>
      <c r="L58" s="28">
        <f>0.5*$E$3*'Form Responses 1'!E51*'Form Responses 1'!E51*(1+$C$3)</f>
        <v>0.31887735969390624</v>
      </c>
      <c r="M58" s="29" t="b">
        <f>AND('Form Responses 1'!G51&gt;K58,'Form Responses 1'!G51&lt;L58)</f>
        <v>0</v>
      </c>
      <c r="N58" s="27">
        <f t="shared" si="3"/>
        <v>0</v>
      </c>
      <c r="O58" s="27">
        <f>'Form Responses 1'!H51/'Form Responses 1'!I51*(1-$C$3)</f>
        <v>5.3963414634146334E-2</v>
      </c>
      <c r="P58" s="28">
        <f>'Form Responses 1'!H51/'Form Responses 1'!I51*(1+$C$3)</f>
        <v>8.9939024390243899E-2</v>
      </c>
      <c r="Q58" s="30" t="s">
        <v>157</v>
      </c>
      <c r="R58" s="27">
        <f t="shared" si="4"/>
        <v>0</v>
      </c>
      <c r="S58" s="27">
        <f>'Form Responses 1'!J51*$E$3*(1-$C$3)</f>
        <v>1.3490850000000002E-2</v>
      </c>
      <c r="T58" s="28">
        <f>'Form Responses 1'!J51*$E$3*(1+$C$3)</f>
        <v>2.2484750000000001E-2</v>
      </c>
      <c r="U58" s="29" t="b">
        <f>AND('Form Responses 1'!K51&gt;S58,'Form Responses 1'!K51&lt;T58)</f>
        <v>1</v>
      </c>
      <c r="V58" s="27">
        <f t="shared" si="5"/>
        <v>1</v>
      </c>
      <c r="W58" s="27">
        <f>0.5*$E$3*'Form Responses 1'!J51*'Form Responses 1'!J51*(1-$C$3)</f>
        <v>4.853414232600001E-4</v>
      </c>
      <c r="X58" s="28">
        <f>0.5*$E$3*'Form Responses 1'!J51*'Form Responses 1'!J51*(1+$C$3)</f>
        <v>8.0890237210000024E-4</v>
      </c>
      <c r="Y58" s="29" t="b">
        <f>AND('Form Responses 1'!L51&gt;W58,'Form Responses 1'!L51&lt;X58)</f>
        <v>0</v>
      </c>
      <c r="Z58" s="27">
        <f t="shared" si="6"/>
        <v>0</v>
      </c>
      <c r="AA58" s="27">
        <f>'Form Responses 1'!M51/'Form Responses 1'!N51*(1-$C$3)</f>
        <v>1.0344827586206897</v>
      </c>
      <c r="AB58" s="28">
        <f>'Form Responses 1'!M51/'Form Responses 1'!N51*(1+$C$3)</f>
        <v>1.7241379310344829</v>
      </c>
      <c r="AC58" s="29" t="b">
        <f>AND('Form Responses 1'!O51&gt;AA58,'Form Responses 1'!O51&lt;AB58)</f>
        <v>1</v>
      </c>
      <c r="AD58" s="27">
        <f t="shared" si="7"/>
        <v>1</v>
      </c>
      <c r="AE58" s="27">
        <f>'Form Responses 1'!O51*$E$4*(1-$C$3)</f>
        <v>0.25861875000000001</v>
      </c>
      <c r="AF58" s="28">
        <f>'Form Responses 1'!O51*$E$4*(1+$C$3)</f>
        <v>0.43103124999999998</v>
      </c>
      <c r="AG58" s="29" t="b">
        <f>AND('Form Responses 1'!P51&gt;AE58,'Form Responses 1'!P51&lt;AF58)</f>
        <v>1</v>
      </c>
      <c r="AH58" s="27">
        <f t="shared" si="8"/>
        <v>1</v>
      </c>
      <c r="AI58" s="27">
        <f>0.5*$E$4*'Form Responses 1'!O51*'Form Responses 1'!O51*(1-$C$3)</f>
        <v>0.17835642093749998</v>
      </c>
      <c r="AJ58" s="28">
        <f>0.5*$E$4*'Form Responses 1'!O51*'Form Responses 1'!O51*(1+$C$3)</f>
        <v>0.29726070156250001</v>
      </c>
      <c r="AK58" s="29" t="b">
        <f>AND('Form Responses 1'!Q51&gt;AI58,'Form Responses 1'!Q51&lt;AJ58)</f>
        <v>1</v>
      </c>
      <c r="AL58" s="27">
        <f t="shared" si="9"/>
        <v>1</v>
      </c>
      <c r="AM58" s="27">
        <f>'Form Responses 1'!F51*(1-$C$3)</f>
        <v>0.26785709999999996</v>
      </c>
      <c r="AN58" s="28">
        <f>'Form Responses 1'!F51*(1+$C$3)</f>
        <v>0.44642850000000001</v>
      </c>
      <c r="AO58" s="29" t="b">
        <f>AND('Form Responses 1'!R51&gt;AM58,'Form Responses 1'!R51&lt;AN58)</f>
        <v>1</v>
      </c>
      <c r="AP58" s="27">
        <f t="shared" si="10"/>
        <v>1</v>
      </c>
      <c r="AQ58" s="27">
        <f>'Form Responses 1'!G51*(1-$C$3)</f>
        <v>191325.75</v>
      </c>
      <c r="AR58" s="28">
        <f>'Form Responses 1'!G51*(1+$C$3)</f>
        <v>318876.25</v>
      </c>
      <c r="AS58" s="29" t="b">
        <f>AND('Form Responses 1'!S51&gt;AQ58,'Form Responses 1'!S51&lt;AR58)</f>
        <v>0</v>
      </c>
      <c r="AT58" s="27">
        <f t="shared" si="11"/>
        <v>0</v>
      </c>
      <c r="AU58" s="27">
        <f>('Form Responses 1'!K51+'Form Responses 1'!P51)*(1-$C$3)</f>
        <v>0.27209085300000002</v>
      </c>
      <c r="AV58" s="28">
        <f>('Form Responses 1'!K51+'Form Responses 1'!P51)*(1+$C$3)</f>
        <v>0.45348475499999996</v>
      </c>
      <c r="AW58" s="29" t="b">
        <f>AND('Form Responses 1'!T51&gt;AU58,'Form Responses 1'!T51&lt;AV58)</f>
        <v>1</v>
      </c>
      <c r="AX58" s="27">
        <f t="shared" si="12"/>
        <v>1</v>
      </c>
      <c r="AY58" s="27">
        <f>('Form Responses 1'!L51+'Form Responses 1'!Q51)*(1-$C$3)</f>
        <v>0.178404534</v>
      </c>
      <c r="AZ58" s="28">
        <f>('Form Responses 1'!L51+'Form Responses 1'!Q51)*(1+$C$3)</f>
        <v>0.29734088999999997</v>
      </c>
      <c r="BA58" s="29" t="b">
        <f>AND('Form Responses 1'!U51&gt;AY58,'Form Responses 1'!U51&lt;AZ58)</f>
        <v>1</v>
      </c>
      <c r="BB58" s="27">
        <f t="shared" si="13"/>
        <v>1</v>
      </c>
      <c r="BC58" s="27">
        <f>('Form Responses 1'!R51-'Form Responses 1'!T51)/'Form Responses 1'!R51*100</f>
        <v>-1.580601372896222</v>
      </c>
      <c r="BD58" s="27">
        <f>IF(AND(BC58&gt;=20,'Form Responses 1'!V51=$BC$1)=TRUE,1,0)</f>
        <v>0</v>
      </c>
      <c r="BE58" s="27">
        <f>IF(AND(BC58&gt;=0,BC58&lt;=20,'Form Responses 1'!V51=$BC$2)=TRUE,1,0)</f>
        <v>0</v>
      </c>
      <c r="BF58" s="27">
        <f t="shared" si="14"/>
        <v>-1</v>
      </c>
      <c r="BG58" s="27">
        <f t="shared" si="15"/>
        <v>-1</v>
      </c>
      <c r="BH58" s="27">
        <f>('Form Responses 1'!S51-'Form Responses 1'!U51)/'Form Responses 1'!S51*100</f>
        <v>6.5252115828632693</v>
      </c>
      <c r="BI58" s="28">
        <f>IF(AND(BH58&gt;=20,'Form Responses 1'!W51=$BH$1)=TRUE,1,0)</f>
        <v>0</v>
      </c>
      <c r="BJ58" s="28">
        <f>IF(AND(BH58&gt;=0,BH58&lt;=20,'Form Responses 1'!W51=$BH$2)=TRUE,1,0)</f>
        <v>1</v>
      </c>
      <c r="BK58" s="28">
        <f t="shared" si="16"/>
        <v>0</v>
      </c>
      <c r="BL58" s="27">
        <f t="shared" si="17"/>
        <v>1</v>
      </c>
      <c r="BM58" s="7"/>
    </row>
    <row r="59" spans="1:65" ht="13.8">
      <c r="A59" s="7" t="str">
        <f>'Form Responses 1'!B52</f>
        <v>Student 50</v>
      </c>
      <c r="B59" s="27">
        <f t="shared" si="0"/>
        <v>14</v>
      </c>
      <c r="C59" s="27">
        <f>'Form Responses 1'!C52/'Form Responses 1'!D52*(1-$C$3)</f>
        <v>1.0714285714285714</v>
      </c>
      <c r="D59" s="28">
        <f>'Form Responses 1'!C52/'Form Responses 1'!D52*(1+$C$3)</f>
        <v>1.7857142857142858</v>
      </c>
      <c r="E59" s="29" t="b">
        <f>AND('Form Responses 1'!E52&gt;C59,'Form Responses 1'!E52&lt;D59)</f>
        <v>1</v>
      </c>
      <c r="F59" s="27">
        <f t="shared" si="1"/>
        <v>1</v>
      </c>
      <c r="G59" s="27">
        <f>'Form Responses 1'!E52*$E$3*(1-$C$3)</f>
        <v>0.26785714293750001</v>
      </c>
      <c r="H59" s="28">
        <f>'Form Responses 1'!E52*$E$3*(1+$C$3)</f>
        <v>0.44642857156249999</v>
      </c>
      <c r="I59" s="29" t="b">
        <f>AND('Form Responses 1'!F52&gt;G59,'Form Responses 1'!F52&lt;H59)</f>
        <v>1</v>
      </c>
      <c r="J59" s="27">
        <f t="shared" si="2"/>
        <v>1</v>
      </c>
      <c r="K59" s="27">
        <f>0.5*$E$3*'Form Responses 1'!E52*'Form Responses 1'!E52*(1-$C$3)</f>
        <v>0.19132653072704081</v>
      </c>
      <c r="L59" s="28">
        <f>0.5*$E$3*'Form Responses 1'!E52*'Form Responses 1'!E52*(1+$C$3)</f>
        <v>0.31887755121173472</v>
      </c>
      <c r="M59" s="29" t="b">
        <f>AND('Form Responses 1'!G52&gt;K59,'Form Responses 1'!G52&lt;L59)</f>
        <v>1</v>
      </c>
      <c r="N59" s="27">
        <f t="shared" si="3"/>
        <v>1</v>
      </c>
      <c r="O59" s="27">
        <f>'Form Responses 1'!H52/'Form Responses 1'!I52*(1-$C$3)</f>
        <v>5.3963414634146334E-2</v>
      </c>
      <c r="P59" s="28">
        <f>'Form Responses 1'!H52/'Form Responses 1'!I52*(1+$C$3)</f>
        <v>8.9939024390243899E-2</v>
      </c>
      <c r="Q59" s="30" t="s">
        <v>157</v>
      </c>
      <c r="R59" s="27">
        <f t="shared" si="4"/>
        <v>0</v>
      </c>
      <c r="S59" s="27">
        <f>'Form Responses 1'!J52*$E$3*(1-$C$3)</f>
        <v>1.3490853656249999E-2</v>
      </c>
      <c r="T59" s="28">
        <f>'Form Responses 1'!J52*$E$3*(1+$C$3)</f>
        <v>2.2484756093749999E-2</v>
      </c>
      <c r="U59" s="29" t="b">
        <f>AND('Form Responses 1'!K52&gt;S59,'Form Responses 1'!K52&lt;T59)</f>
        <v>1</v>
      </c>
      <c r="V59" s="27">
        <f t="shared" si="5"/>
        <v>1</v>
      </c>
      <c r="W59" s="27">
        <f>0.5*$E$3*'Form Responses 1'!J52*'Form Responses 1'!J52*(1-$C$3)</f>
        <v>4.853416863316106E-4</v>
      </c>
      <c r="X59" s="28">
        <f>0.5*$E$3*'Form Responses 1'!J52*'Form Responses 1'!J52*(1+$C$3)</f>
        <v>8.0890281055268434E-4</v>
      </c>
      <c r="Y59" s="29" t="b">
        <f>AND('Form Responses 1'!L52&gt;W59,'Form Responses 1'!L52&lt;X59)</f>
        <v>1</v>
      </c>
      <c r="Z59" s="27">
        <f t="shared" si="6"/>
        <v>1</v>
      </c>
      <c r="AA59" s="27">
        <f>'Form Responses 1'!M52/'Form Responses 1'!N52*(1-$C$3)</f>
        <v>1.0344827586206897</v>
      </c>
      <c r="AB59" s="28">
        <f>'Form Responses 1'!M52/'Form Responses 1'!N52*(1+$C$3)</f>
        <v>1.7241379310344829</v>
      </c>
      <c r="AC59" s="29" t="b">
        <f>AND('Form Responses 1'!O52&gt;AA59,'Form Responses 1'!O52&lt;AB59)</f>
        <v>1</v>
      </c>
      <c r="AD59" s="27">
        <f t="shared" si="7"/>
        <v>1</v>
      </c>
      <c r="AE59" s="27">
        <f>'Form Responses 1'!O52*$E$4*(1-$C$3)</f>
        <v>0.25862068968749996</v>
      </c>
      <c r="AF59" s="28">
        <f>'Form Responses 1'!O52*$E$4*(1+$C$3)</f>
        <v>0.43103448281250001</v>
      </c>
      <c r="AG59" s="29" t="b">
        <f>AND('Form Responses 1'!P52&gt;AE59,'Form Responses 1'!P52&lt;AF59)</f>
        <v>1</v>
      </c>
      <c r="AH59" s="27">
        <f t="shared" si="8"/>
        <v>1</v>
      </c>
      <c r="AI59" s="27">
        <f>0.5*$E$4*'Form Responses 1'!O52*'Form Responses 1'!O52*(1-$C$3)</f>
        <v>0.17835909635850175</v>
      </c>
      <c r="AJ59" s="28">
        <f>0.5*$E$4*'Form Responses 1'!O52*'Form Responses 1'!O52*(1+$C$3)</f>
        <v>0.29726516059750291</v>
      </c>
      <c r="AK59" s="29" t="b">
        <f>AND('Form Responses 1'!Q52&gt;AI59,'Form Responses 1'!Q52&lt;AJ59)</f>
        <v>1</v>
      </c>
      <c r="AL59" s="27">
        <f t="shared" si="9"/>
        <v>1</v>
      </c>
      <c r="AM59" s="27">
        <f>'Form Responses 1'!F52*(1-$C$3)</f>
        <v>0.26785714297500002</v>
      </c>
      <c r="AN59" s="28">
        <f>'Form Responses 1'!F52*(1+$C$3)</f>
        <v>0.44642857162499999</v>
      </c>
      <c r="AO59" s="29" t="b">
        <f>AND('Form Responses 1'!R52&gt;AM59,'Form Responses 1'!R52&lt;AN59)</f>
        <v>1</v>
      </c>
      <c r="AP59" s="27">
        <f t="shared" si="10"/>
        <v>1</v>
      </c>
      <c r="AQ59" s="27">
        <f>'Form Responses 1'!G52*(1-$C$3)</f>
        <v>0.19132653075</v>
      </c>
      <c r="AR59" s="28">
        <f>'Form Responses 1'!G52*(1+$C$3)</f>
        <v>0.31887755125</v>
      </c>
      <c r="AS59" s="29" t="b">
        <f>AND('Form Responses 1'!S52&gt;AQ59,'Form Responses 1'!S52&lt;AR59)</f>
        <v>1</v>
      </c>
      <c r="AT59" s="27">
        <f t="shared" si="11"/>
        <v>1</v>
      </c>
      <c r="AU59" s="27">
        <f>('Form Responses 1'!K52+'Form Responses 1'!P52)*(1-$C$3)</f>
        <v>0.27211154339999999</v>
      </c>
      <c r="AV59" s="28">
        <f>('Form Responses 1'!K52+'Form Responses 1'!P52)*(1+$C$3)</f>
        <v>0.45351923900000002</v>
      </c>
      <c r="AW59" s="29" t="b">
        <f>AND('Form Responses 1'!T52&gt;AU59,'Form Responses 1'!T52&lt;AV59)</f>
        <v>1</v>
      </c>
      <c r="AX59" s="27">
        <f t="shared" si="12"/>
        <v>1</v>
      </c>
      <c r="AY59" s="27">
        <f>('Form Responses 1'!L52+'Form Responses 1'!Q52)*(1-$C$3)</f>
        <v>0.17884443806129999</v>
      </c>
      <c r="AZ59" s="28">
        <f>('Form Responses 1'!L52+'Form Responses 1'!Q52)*(1+$C$3)</f>
        <v>0.29807406343549997</v>
      </c>
      <c r="BA59" s="29" t="b">
        <f>AND('Form Responses 1'!U52&gt;AY59,'Form Responses 1'!U52&lt;AZ59)</f>
        <v>1</v>
      </c>
      <c r="BB59" s="27">
        <f t="shared" si="13"/>
        <v>1</v>
      </c>
      <c r="BC59" s="27">
        <f>('Form Responses 1'!R52-'Form Responses 1'!T52)/'Form Responses 1'!R52*100</f>
        <v>3.4482758784827627</v>
      </c>
      <c r="BD59" s="27">
        <f>IF(AND(BC59&gt;=20,'Form Responses 1'!V52=$BC$1)=TRUE,1,0)</f>
        <v>0</v>
      </c>
      <c r="BE59" s="27">
        <f>IF(AND(BC59&gt;=0,BC59&lt;=20,'Form Responses 1'!V52=$BC$2)=TRUE,1,0)</f>
        <v>1</v>
      </c>
      <c r="BF59" s="27">
        <f t="shared" si="14"/>
        <v>0</v>
      </c>
      <c r="BG59" s="27">
        <f t="shared" si="15"/>
        <v>1</v>
      </c>
      <c r="BH59" s="27">
        <f>('Form Responses 1'!S52-'Form Responses 1'!U52)/'Form Responses 1'!S52*100</f>
        <v>6.7776456951200963</v>
      </c>
      <c r="BI59" s="28">
        <f>IF(AND(BH59&gt;=20,'Form Responses 1'!W52=$BH$1)=TRUE,1,0)</f>
        <v>0</v>
      </c>
      <c r="BJ59" s="28">
        <f>IF(AND(BH59&gt;=0,BH59&lt;=20,'Form Responses 1'!W52=$BH$2)=TRUE,1,0)</f>
        <v>1</v>
      </c>
      <c r="BK59" s="28">
        <f t="shared" si="16"/>
        <v>0</v>
      </c>
      <c r="BL59" s="27">
        <f t="shared" si="17"/>
        <v>1</v>
      </c>
      <c r="BM59" s="7"/>
    </row>
    <row r="60" spans="1:65" ht="13.8">
      <c r="A60" s="7" t="str">
        <f>'Form Responses 1'!B53</f>
        <v>Student 51</v>
      </c>
      <c r="B60" s="27">
        <f t="shared" si="0"/>
        <v>12</v>
      </c>
      <c r="C60" s="27">
        <f>'Form Responses 1'!C53/'Form Responses 1'!D53*(1-$C$3)</f>
        <v>1.0869565217391304</v>
      </c>
      <c r="D60" s="28">
        <f>'Form Responses 1'!C53/'Form Responses 1'!D53*(1+$C$3)</f>
        <v>1.8115942028985508</v>
      </c>
      <c r="E60" s="29" t="b">
        <f>AND('Form Responses 1'!E53&gt;C60,'Form Responses 1'!E53&lt;D60)</f>
        <v>1</v>
      </c>
      <c r="F60" s="27">
        <f t="shared" si="1"/>
        <v>1</v>
      </c>
      <c r="G60" s="27">
        <f>'Form Responses 1'!E53*$E$3*(1-$C$3)</f>
        <v>0.27187499999999998</v>
      </c>
      <c r="H60" s="28">
        <f>'Form Responses 1'!E53*$E$3*(1+$C$3)</f>
        <v>0.453125</v>
      </c>
      <c r="I60" s="29" t="b">
        <f>AND('Form Responses 1'!F53&gt;G60,'Form Responses 1'!F53&lt;H60)</f>
        <v>1</v>
      </c>
      <c r="J60" s="27">
        <f t="shared" si="2"/>
        <v>1</v>
      </c>
      <c r="K60" s="27">
        <f>0.5*$E$3*'Form Responses 1'!E53*'Form Responses 1'!E53*(1-$C$3)</f>
        <v>0.197109375</v>
      </c>
      <c r="L60" s="28">
        <f>0.5*$E$3*'Form Responses 1'!E53*'Form Responses 1'!E53*(1+$C$3)</f>
        <v>0.32851562499999998</v>
      </c>
      <c r="M60" s="29" t="b">
        <f>AND('Form Responses 1'!G53&gt;K60,'Form Responses 1'!G53&lt;L60)</f>
        <v>1</v>
      </c>
      <c r="N60" s="27">
        <f t="shared" si="3"/>
        <v>1</v>
      </c>
      <c r="O60" s="27">
        <f>'Form Responses 1'!H53/'Form Responses 1'!I53*(1-$C$3)</f>
        <v>5.3963414634146334E-2</v>
      </c>
      <c r="P60" s="28">
        <f>'Form Responses 1'!H53/'Form Responses 1'!I53*(1+$C$3)</f>
        <v>8.9939024390243899E-2</v>
      </c>
      <c r="Q60" s="30" t="s">
        <v>157</v>
      </c>
      <c r="R60" s="27">
        <f t="shared" si="4"/>
        <v>0</v>
      </c>
      <c r="S60" s="27">
        <f>'Form Responses 1'!J53*$E$3*(1-$C$3)</f>
        <v>1.3499999999999998E-2</v>
      </c>
      <c r="T60" s="28">
        <f>'Form Responses 1'!J53*$E$3*(1+$C$3)</f>
        <v>2.2499999999999999E-2</v>
      </c>
      <c r="U60" s="29" t="b">
        <f>AND('Form Responses 1'!K53&gt;S60,'Form Responses 1'!K53&lt;T60)</f>
        <v>1</v>
      </c>
      <c r="V60" s="27">
        <f t="shared" si="5"/>
        <v>1</v>
      </c>
      <c r="W60" s="27">
        <f>0.5*$E$3*'Form Responses 1'!J53*'Form Responses 1'!J53*(1-$C$3)</f>
        <v>4.8599999999999994E-4</v>
      </c>
      <c r="X60" s="28">
        <f>0.5*$E$3*'Form Responses 1'!J53*'Form Responses 1'!J53*(1+$C$3)</f>
        <v>8.0999999999999996E-4</v>
      </c>
      <c r="Y60" s="29" t="b">
        <f>AND('Form Responses 1'!L53&gt;W60,'Form Responses 1'!L53&lt;X60)</f>
        <v>1</v>
      </c>
      <c r="Z60" s="27">
        <f t="shared" si="6"/>
        <v>1</v>
      </c>
      <c r="AA60" s="27">
        <f>'Form Responses 1'!M53/'Form Responses 1'!N53*(1-$C$3)</f>
        <v>1.0344827586206897</v>
      </c>
      <c r="AB60" s="28">
        <f>'Form Responses 1'!M53/'Form Responses 1'!N53*(1+$C$3)</f>
        <v>1.7241379310344829</v>
      </c>
      <c r="AC60" s="29" t="b">
        <f>AND('Form Responses 1'!O53&gt;AA60,'Form Responses 1'!O53&lt;AB60)</f>
        <v>1</v>
      </c>
      <c r="AD60" s="27">
        <f t="shared" si="7"/>
        <v>1</v>
      </c>
      <c r="AE60" s="27">
        <f>'Form Responses 1'!O53*$E$4*(1-$C$3)</f>
        <v>0.25874999999999998</v>
      </c>
      <c r="AF60" s="28">
        <f>'Form Responses 1'!O53*$E$4*(1+$C$3)</f>
        <v>0.43124999999999997</v>
      </c>
      <c r="AG60" s="29" t="b">
        <f>AND('Form Responses 1'!P53&gt;AE60,'Form Responses 1'!P53&lt;AF60)</f>
        <v>1</v>
      </c>
      <c r="AH60" s="27">
        <f t="shared" si="8"/>
        <v>1</v>
      </c>
      <c r="AI60" s="27">
        <f>0.5*$E$4*'Form Responses 1'!O53*'Form Responses 1'!O53*(1-$C$3)</f>
        <v>0.17853749999999996</v>
      </c>
      <c r="AJ60" s="28">
        <f>0.5*$E$4*'Form Responses 1'!O53*'Form Responses 1'!O53*(1+$C$3)</f>
        <v>0.29756249999999995</v>
      </c>
      <c r="AK60" s="29" t="b">
        <f>AND('Form Responses 1'!Q53&gt;AI60,'Form Responses 1'!Q53&lt;AJ60)</f>
        <v>1</v>
      </c>
      <c r="AL60" s="27">
        <f t="shared" si="9"/>
        <v>1</v>
      </c>
      <c r="AM60" s="27">
        <f>'Form Responses 1'!F53*(1-$C$3)</f>
        <v>0.27187499999999998</v>
      </c>
      <c r="AN60" s="28">
        <f>'Form Responses 1'!F53*(1+$C$3)</f>
        <v>0.453125</v>
      </c>
      <c r="AO60" s="29" t="b">
        <f>AND('Form Responses 1'!R53&gt;AM60,'Form Responses 1'!R53&lt;AN60)</f>
        <v>1</v>
      </c>
      <c r="AP60" s="27">
        <f t="shared" si="10"/>
        <v>1</v>
      </c>
      <c r="AQ60" s="27">
        <f>'Form Responses 1'!G53*(1-$C$3)</f>
        <v>0.197109375</v>
      </c>
      <c r="AR60" s="28">
        <f>'Form Responses 1'!G53*(1+$C$3)</f>
        <v>0.32851562499999998</v>
      </c>
      <c r="AS60" s="29" t="b">
        <f>AND('Form Responses 1'!S53&gt;AQ60,'Form Responses 1'!S53&lt;AR60)</f>
        <v>1</v>
      </c>
      <c r="AT60" s="27">
        <f t="shared" si="11"/>
        <v>1</v>
      </c>
      <c r="AU60" s="27">
        <f>('Form Responses 1'!K53+'Form Responses 1'!P53)*(1-$C$3)</f>
        <v>0.27224999999999999</v>
      </c>
      <c r="AV60" s="28">
        <f>('Form Responses 1'!K53+'Form Responses 1'!P53)*(1+$C$3)</f>
        <v>0.45374999999999999</v>
      </c>
      <c r="AW60" s="29" t="b">
        <f>AND('Form Responses 1'!T53&gt;AU60,'Form Responses 1'!T53&lt;AV60)</f>
        <v>1</v>
      </c>
      <c r="AX60" s="27">
        <f t="shared" si="12"/>
        <v>1</v>
      </c>
      <c r="AY60" s="27">
        <f>('Form Responses 1'!L53+'Form Responses 1'!Q53)*(1-$C$3)</f>
        <v>0.1790235</v>
      </c>
      <c r="AZ60" s="28">
        <f>('Form Responses 1'!L53+'Form Responses 1'!Q53)*(1+$C$3)</f>
        <v>0.29837250000000004</v>
      </c>
      <c r="BA60" s="29" t="b">
        <f>AND('Form Responses 1'!U53&gt;AY60,'Form Responses 1'!U53&lt;AZ60)</f>
        <v>1</v>
      </c>
      <c r="BB60" s="27">
        <f t="shared" si="13"/>
        <v>1</v>
      </c>
      <c r="BC60" s="27">
        <f>('Form Responses 1'!R53-'Form Responses 1'!T53)/'Form Responses 1'!R53*100</f>
        <v>-0.13793103448275873</v>
      </c>
      <c r="BD60" s="27">
        <f>IF(AND(BC60&gt;=20,'Form Responses 1'!V53=$BC$1)=TRUE,1,0)</f>
        <v>0</v>
      </c>
      <c r="BE60" s="27">
        <f>IF(AND(BC60&gt;=0,BC60&lt;=20,'Form Responses 1'!V53=$BC$2)=TRUE,1,0)</f>
        <v>0</v>
      </c>
      <c r="BF60" s="27">
        <f t="shared" si="14"/>
        <v>-1</v>
      </c>
      <c r="BG60" s="27">
        <f t="shared" si="15"/>
        <v>-1</v>
      </c>
      <c r="BH60" s="27">
        <f>('Form Responses 1'!S53-'Form Responses 1'!U53)/'Form Responses 1'!S53*100</f>
        <v>6.6172428969631865</v>
      </c>
      <c r="BI60" s="28">
        <f>IF(AND(BH60&gt;=20,'Form Responses 1'!W53=$BH$1)=TRUE,1,0)</f>
        <v>0</v>
      </c>
      <c r="BJ60" s="28">
        <f>IF(AND(BH60&gt;=0,BH60&lt;=20,'Form Responses 1'!W53=$BH$2)=TRUE,1,0)</f>
        <v>1</v>
      </c>
      <c r="BK60" s="28">
        <f t="shared" si="16"/>
        <v>0</v>
      </c>
      <c r="BL60" s="27">
        <f t="shared" si="17"/>
        <v>1</v>
      </c>
      <c r="BM60" s="7"/>
    </row>
    <row r="61" spans="1:65" ht="13.8">
      <c r="A61" s="7" t="str">
        <f>'Form Responses 1'!B54</f>
        <v>Student 52</v>
      </c>
      <c r="B61" s="27">
        <f t="shared" si="0"/>
        <v>12</v>
      </c>
      <c r="C61" s="27">
        <f>'Form Responses 1'!C54/'Form Responses 1'!D54*(1-$C$3)</f>
        <v>1.0714285714285714</v>
      </c>
      <c r="D61" s="28">
        <f>'Form Responses 1'!C54/'Form Responses 1'!D54*(1+$C$3)</f>
        <v>1.7857142857142858</v>
      </c>
      <c r="E61" s="29" t="b">
        <f>AND('Form Responses 1'!E54&gt;C61,'Form Responses 1'!E54&lt;D61)</f>
        <v>1</v>
      </c>
      <c r="F61" s="27">
        <f t="shared" si="1"/>
        <v>1</v>
      </c>
      <c r="G61" s="27">
        <f>'Form Responses 1'!E54*$E$3*(1-$C$3)</f>
        <v>0.26774999999999999</v>
      </c>
      <c r="H61" s="28">
        <f>'Form Responses 1'!E54*$E$3*(1+$C$3)</f>
        <v>0.44624999999999998</v>
      </c>
      <c r="I61" s="29" t="b">
        <f>AND('Form Responses 1'!F54&gt;G61,'Form Responses 1'!F54&lt;H61)</f>
        <v>1</v>
      </c>
      <c r="J61" s="27">
        <f t="shared" si="2"/>
        <v>1</v>
      </c>
      <c r="K61" s="27">
        <f>0.5*$E$3*'Form Responses 1'!E54*'Form Responses 1'!E54*(1-$C$3)</f>
        <v>0.19117349999999997</v>
      </c>
      <c r="L61" s="28">
        <f>0.5*$E$3*'Form Responses 1'!E54*'Form Responses 1'!E54*(1+$C$3)</f>
        <v>0.31862249999999992</v>
      </c>
      <c r="M61" s="29" t="b">
        <f>AND('Form Responses 1'!G54&gt;K61,'Form Responses 1'!G54&lt;L61)</f>
        <v>1</v>
      </c>
      <c r="N61" s="27">
        <f t="shared" si="3"/>
        <v>1</v>
      </c>
      <c r="O61" s="27">
        <f>'Form Responses 1'!H54/'Form Responses 1'!I54*(1-$C$3)</f>
        <v>5.3963414634146334E-2</v>
      </c>
      <c r="P61" s="28">
        <f>'Form Responses 1'!H54/'Form Responses 1'!I54*(1+$C$3)</f>
        <v>8.9939024390243899E-2</v>
      </c>
      <c r="Q61" s="30" t="s">
        <v>157</v>
      </c>
      <c r="R61" s="27">
        <f t="shared" si="4"/>
        <v>0</v>
      </c>
      <c r="S61" s="27">
        <f>'Form Responses 1'!J54*$E$3*(1-$C$3)</f>
        <v>1.348125E-2</v>
      </c>
      <c r="T61" s="28">
        <f>'Form Responses 1'!J54*$E$3*(1+$C$3)</f>
        <v>2.2468750000000003E-2</v>
      </c>
      <c r="U61" s="29" t="b">
        <f>AND('Form Responses 1'!K54&gt;S61,'Form Responses 1'!K54&lt;T61)</f>
        <v>1</v>
      </c>
      <c r="V61" s="27">
        <f t="shared" si="5"/>
        <v>1</v>
      </c>
      <c r="W61" s="27">
        <f>0.5*$E$3*'Form Responses 1'!J54*'Form Responses 1'!J54*(1-$C$3)</f>
        <v>4.8465093750000004E-4</v>
      </c>
      <c r="X61" s="28">
        <f>0.5*$E$3*'Form Responses 1'!J54*'Form Responses 1'!J54*(1+$C$3)</f>
        <v>8.0775156250000014E-4</v>
      </c>
      <c r="Y61" s="29" t="b">
        <f>AND('Form Responses 1'!L54&gt;W61,'Form Responses 1'!L54&lt;X61)</f>
        <v>1</v>
      </c>
      <c r="Z61" s="27">
        <f t="shared" si="6"/>
        <v>1</v>
      </c>
      <c r="AA61" s="27">
        <f>'Form Responses 1'!M54/'Form Responses 1'!N54*(1-$C$3)</f>
        <v>1.0344827586206897</v>
      </c>
      <c r="AB61" s="28">
        <f>'Form Responses 1'!M54/'Form Responses 1'!N54*(1+$C$3)</f>
        <v>1.7241379310344829</v>
      </c>
      <c r="AC61" s="29" t="b">
        <f>AND('Form Responses 1'!O54&gt;AA61,'Form Responses 1'!O54&lt;AB61)</f>
        <v>1</v>
      </c>
      <c r="AD61" s="27">
        <f t="shared" si="7"/>
        <v>1</v>
      </c>
      <c r="AE61" s="27">
        <f>'Form Responses 1'!O54*$E$4*(1-$C$3)</f>
        <v>0.25856250000000003</v>
      </c>
      <c r="AF61" s="28">
        <f>'Form Responses 1'!O54*$E$4*(1+$C$3)</f>
        <v>0.43093749999999997</v>
      </c>
      <c r="AG61" s="29" t="b">
        <f>AND('Form Responses 1'!P54&gt;AE61,'Form Responses 1'!P54&lt;AF61)</f>
        <v>1</v>
      </c>
      <c r="AH61" s="27">
        <f t="shared" si="8"/>
        <v>1</v>
      </c>
      <c r="AI61" s="27">
        <f>0.5*$E$4*'Form Responses 1'!O54*'Form Responses 1'!O54*(1-$C$3)</f>
        <v>0.17827884375</v>
      </c>
      <c r="AJ61" s="28">
        <f>0.5*$E$4*'Form Responses 1'!O54*'Form Responses 1'!O54*(1+$C$3)</f>
        <v>0.29713140625000001</v>
      </c>
      <c r="AK61" s="29" t="b">
        <f>AND('Form Responses 1'!Q54&gt;AI61,'Form Responses 1'!Q54&lt;AJ61)</f>
        <v>1</v>
      </c>
      <c r="AL61" s="27">
        <f t="shared" si="9"/>
        <v>1</v>
      </c>
      <c r="AM61" s="27">
        <f>'Form Responses 1'!F54*(1-$C$3)</f>
        <v>0.26774999999999999</v>
      </c>
      <c r="AN61" s="28">
        <f>'Form Responses 1'!F54*(1+$C$3)</f>
        <v>0.44624999999999998</v>
      </c>
      <c r="AO61" s="29" t="b">
        <f>AND('Form Responses 1'!R54&gt;AM61,'Form Responses 1'!R54&lt;AN61)</f>
        <v>1</v>
      </c>
      <c r="AP61" s="27">
        <f t="shared" si="10"/>
        <v>1</v>
      </c>
      <c r="AQ61" s="27">
        <f>'Form Responses 1'!G54*(1-$C$3)</f>
        <v>0.19117500000000001</v>
      </c>
      <c r="AR61" s="28">
        <f>'Form Responses 1'!G54*(1+$C$3)</f>
        <v>0.31862500000000005</v>
      </c>
      <c r="AS61" s="29" t="b">
        <f>AND('Form Responses 1'!S54&gt;AQ61,'Form Responses 1'!S54&lt;AR61)</f>
        <v>1</v>
      </c>
      <c r="AT61" s="27">
        <f t="shared" si="11"/>
        <v>1</v>
      </c>
      <c r="AU61" s="27">
        <f>('Form Responses 1'!K54+'Form Responses 1'!P54)*(1-$C$3)</f>
        <v>0.2722425</v>
      </c>
      <c r="AV61" s="28">
        <f>('Form Responses 1'!K54+'Form Responses 1'!P54)*(1+$C$3)</f>
        <v>0.45373749999999996</v>
      </c>
      <c r="AW61" s="29" t="b">
        <f>AND('Form Responses 1'!T54&gt;AU61,'Form Responses 1'!T54&lt;AV61)</f>
        <v>1</v>
      </c>
      <c r="AX61" s="27">
        <f t="shared" si="12"/>
        <v>1</v>
      </c>
      <c r="AY61" s="27">
        <f>('Form Responses 1'!L54+'Form Responses 1'!Q54)*(1-$C$3)</f>
        <v>0.17875964999999999</v>
      </c>
      <c r="AZ61" s="28">
        <f>('Form Responses 1'!L54+'Form Responses 1'!Q54)*(1+$C$3)</f>
        <v>0.29793275000000002</v>
      </c>
      <c r="BA61" s="29" t="b">
        <f>AND('Form Responses 1'!U54&gt;AY61,'Form Responses 1'!U54&lt;AZ61)</f>
        <v>1</v>
      </c>
      <c r="BB61" s="27">
        <f t="shared" si="13"/>
        <v>1</v>
      </c>
      <c r="BC61" s="27">
        <f>('Form Responses 1'!R54-'Form Responses 1'!T54)/'Form Responses 1'!R54*100</f>
        <v>-1.6778711484593825</v>
      </c>
      <c r="BD61" s="27">
        <f>IF(AND(BC61&gt;=20,'Form Responses 1'!V54=$BC$1)=TRUE,1,0)</f>
        <v>0</v>
      </c>
      <c r="BE61" s="27">
        <f>IF(AND(BC61&gt;=0,BC61&lt;=20,'Form Responses 1'!V54=$BC$2)=TRUE,1,0)</f>
        <v>0</v>
      </c>
      <c r="BF61" s="27">
        <f t="shared" si="14"/>
        <v>-1</v>
      </c>
      <c r="BG61" s="27">
        <f t="shared" si="15"/>
        <v>-1</v>
      </c>
      <c r="BH61" s="27">
        <f>('Form Responses 1'!S54-'Form Responses 1'!U54)/'Form Responses 1'!S54*100</f>
        <v>6.5123577873675966</v>
      </c>
      <c r="BI61" s="28">
        <f>IF(AND(BH61&gt;=20,'Form Responses 1'!W54=$BH$1)=TRUE,1,0)</f>
        <v>0</v>
      </c>
      <c r="BJ61" s="28">
        <f>IF(AND(BH61&gt;=0,BH61&lt;=20,'Form Responses 1'!W54=$BH$2)=TRUE,1,0)</f>
        <v>1</v>
      </c>
      <c r="BK61" s="28">
        <f t="shared" si="16"/>
        <v>0</v>
      </c>
      <c r="BL61" s="27">
        <f t="shared" si="17"/>
        <v>1</v>
      </c>
      <c r="BM61" s="7"/>
    </row>
    <row r="62" spans="1:65" ht="13.8">
      <c r="A62" s="7" t="str">
        <f>'Form Responses 1'!B55</f>
        <v>Student 53</v>
      </c>
      <c r="B62" s="27">
        <f t="shared" si="0"/>
        <v>11</v>
      </c>
      <c r="C62" s="27">
        <f>'Form Responses 1'!C55/'Form Responses 1'!D55*(1-$C$3)</f>
        <v>1.153846153846154</v>
      </c>
      <c r="D62" s="28">
        <f>'Form Responses 1'!C55/'Form Responses 1'!D55*(1+$C$3)</f>
        <v>1.9230769230769231</v>
      </c>
      <c r="E62" s="29" t="b">
        <f>AND('Form Responses 1'!E55&gt;C62,'Form Responses 1'!E55&lt;D62)</f>
        <v>1</v>
      </c>
      <c r="F62" s="27">
        <f t="shared" si="1"/>
        <v>1</v>
      </c>
      <c r="G62" s="27">
        <f>'Form Responses 1'!E55*$E$3*(1-$C$3)</f>
        <v>0.28846153837499999</v>
      </c>
      <c r="H62" s="28">
        <f>'Form Responses 1'!E55*$E$3*(1+$C$3)</f>
        <v>0.48076923062499999</v>
      </c>
      <c r="I62" s="29" t="b">
        <f>AND('Form Responses 1'!F55&gt;G62,'Form Responses 1'!F55&lt;H62)</f>
        <v>1</v>
      </c>
      <c r="J62" s="27">
        <f t="shared" si="2"/>
        <v>1</v>
      </c>
      <c r="K62" s="27">
        <f>0.5*$E$3*'Form Responses 1'!E55*'Form Responses 1'!E55*(1-$C$3)</f>
        <v>0.22189349099112424</v>
      </c>
      <c r="L62" s="28">
        <f>0.5*$E$3*'Form Responses 1'!E55*'Form Responses 1'!E55*(1+$C$3)</f>
        <v>0.36982248498520709</v>
      </c>
      <c r="M62" s="29" t="b">
        <f>AND('Form Responses 1'!G55&gt;K62,'Form Responses 1'!G55&lt;L62)</f>
        <v>1</v>
      </c>
      <c r="N62" s="27">
        <f t="shared" si="3"/>
        <v>1</v>
      </c>
      <c r="O62" s="27" t="e">
        <f>'Form Responses 1'!H55/'Form Responses 1'!I55*(1-$C$3)</f>
        <v>#DIV/0!</v>
      </c>
      <c r="P62" s="28" t="e">
        <f>'Form Responses 1'!H55/'Form Responses 1'!I55*(1+$C$3)</f>
        <v>#DIV/0!</v>
      </c>
      <c r="Q62" s="30" t="s">
        <v>157</v>
      </c>
      <c r="R62" s="27">
        <f t="shared" si="4"/>
        <v>0</v>
      </c>
      <c r="S62" s="27">
        <f>'Form Responses 1'!J55*$E$3*(1-$C$3)</f>
        <v>0</v>
      </c>
      <c r="T62" s="28">
        <f>'Form Responses 1'!J55*$E$3*(1+$C$3)</f>
        <v>0</v>
      </c>
      <c r="U62" s="29" t="b">
        <f>AND('Form Responses 1'!K55&gt;S62,'Form Responses 1'!K55&lt;T62)</f>
        <v>0</v>
      </c>
      <c r="V62" s="27">
        <f t="shared" si="5"/>
        <v>0</v>
      </c>
      <c r="W62" s="27">
        <f>0.5*$E$3*'Form Responses 1'!J55*'Form Responses 1'!J55*(1-$C$3)</f>
        <v>0</v>
      </c>
      <c r="X62" s="28">
        <f>0.5*$E$3*'Form Responses 1'!J55*'Form Responses 1'!J55*(1+$C$3)</f>
        <v>0</v>
      </c>
      <c r="Y62" s="29" t="b">
        <f>AND('Form Responses 1'!L55&gt;W62,'Form Responses 1'!L55&lt;X62)</f>
        <v>0</v>
      </c>
      <c r="Z62" s="27">
        <f t="shared" si="6"/>
        <v>0</v>
      </c>
      <c r="AA62" s="27">
        <f>'Form Responses 1'!M55/'Form Responses 1'!N55*(1-$C$3)</f>
        <v>0.90361445783132543</v>
      </c>
      <c r="AB62" s="28">
        <f>'Form Responses 1'!M55/'Form Responses 1'!N55*(1+$C$3)</f>
        <v>1.5060240963855422</v>
      </c>
      <c r="AC62" s="29" t="b">
        <f>AND('Form Responses 1'!O55&gt;AA62,'Form Responses 1'!O55&lt;AB62)</f>
        <v>1</v>
      </c>
      <c r="AD62" s="27">
        <f t="shared" si="7"/>
        <v>1</v>
      </c>
      <c r="AE62" s="27">
        <f>'Form Responses 1'!O55*$E$4*(1-$C$3)</f>
        <v>0.22590000000000002</v>
      </c>
      <c r="AF62" s="28">
        <f>'Form Responses 1'!O55*$E$4*(1+$C$3)</f>
        <v>0.37650000000000006</v>
      </c>
      <c r="AG62" s="29" t="b">
        <f>AND('Form Responses 1'!P55&gt;AE62,'Form Responses 1'!P55&lt;AF62)</f>
        <v>1</v>
      </c>
      <c r="AH62" s="27">
        <f t="shared" si="8"/>
        <v>1</v>
      </c>
      <c r="AI62" s="27">
        <f>0.5*$E$4*'Form Responses 1'!O55*'Form Responses 1'!O55*(1-$C$3)</f>
        <v>0.13608216000000001</v>
      </c>
      <c r="AJ62" s="28">
        <f>0.5*$E$4*'Form Responses 1'!O55*'Form Responses 1'!O55*(1+$C$3)</f>
        <v>0.22680360000000005</v>
      </c>
      <c r="AK62" s="29" t="b">
        <f>AND('Form Responses 1'!Q55&gt;AI62,'Form Responses 1'!Q55&lt;AJ62)</f>
        <v>0</v>
      </c>
      <c r="AL62" s="27">
        <f t="shared" si="9"/>
        <v>0</v>
      </c>
      <c r="AM62" s="27">
        <f>'Form Responses 1'!F55*(1-$C$3)</f>
        <v>0.28846153837499999</v>
      </c>
      <c r="AN62" s="28">
        <f>'Form Responses 1'!F55*(1+$C$3)</f>
        <v>0.48076923062499999</v>
      </c>
      <c r="AO62" s="29" t="b">
        <f>AND('Form Responses 1'!R55&gt;AM62,'Form Responses 1'!R55&lt;AN62)</f>
        <v>1</v>
      </c>
      <c r="AP62" s="27">
        <f t="shared" si="10"/>
        <v>1</v>
      </c>
      <c r="AQ62" s="27">
        <f>'Form Responses 1'!G55*(1-$C$3)</f>
        <v>0.221893491</v>
      </c>
      <c r="AR62" s="28">
        <f>'Form Responses 1'!G55*(1+$C$3)</f>
        <v>0.36982248500000003</v>
      </c>
      <c r="AS62" s="29" t="b">
        <f>AND('Form Responses 1'!S55&gt;AQ62,'Form Responses 1'!S55&lt;AR62)</f>
        <v>1</v>
      </c>
      <c r="AT62" s="27">
        <f t="shared" si="11"/>
        <v>1</v>
      </c>
      <c r="AU62" s="27">
        <f>('Form Responses 1'!K55+'Form Responses 1'!P55)*(1-$C$3)</f>
        <v>0.22590000000000002</v>
      </c>
      <c r="AV62" s="28">
        <f>('Form Responses 1'!K55+'Form Responses 1'!P55)*(1+$C$3)</f>
        <v>0.37650000000000006</v>
      </c>
      <c r="AW62" s="29" t="b">
        <f>AND('Form Responses 1'!T55&gt;AU62,'Form Responses 1'!T55&lt;AV62)</f>
        <v>1</v>
      </c>
      <c r="AX62" s="27">
        <f t="shared" si="12"/>
        <v>1</v>
      </c>
      <c r="AY62" s="27">
        <f>('Form Responses 1'!L55+'Form Responses 1'!Q55)*(1-$C$3)</f>
        <v>4.4737942500000002E-2</v>
      </c>
      <c r="AZ62" s="28">
        <f>('Form Responses 1'!L55+'Form Responses 1'!Q55)*(1+$C$3)</f>
        <v>7.4563237500000004E-2</v>
      </c>
      <c r="BA62" s="29" t="b">
        <f>AND('Form Responses 1'!U55&gt;AY62,'Form Responses 1'!U55&lt;AZ62)</f>
        <v>1</v>
      </c>
      <c r="BB62" s="27">
        <f t="shared" si="13"/>
        <v>1</v>
      </c>
      <c r="BC62" s="27">
        <f>('Form Responses 1'!R55-'Form Responses 1'!T55)/'Form Responses 1'!R55*100</f>
        <v>21.693011647254565</v>
      </c>
      <c r="BD62" s="27">
        <f>IF(AND(BC62&gt;=20,'Form Responses 1'!V55=$BC$1)=TRUE,1,0)</f>
        <v>1</v>
      </c>
      <c r="BE62" s="27">
        <f>IF(AND(BC62&gt;=0,BC62&lt;=20,'Form Responses 1'!V55=$BC$2)=TRUE,1,0)</f>
        <v>0</v>
      </c>
      <c r="BF62" s="27">
        <f t="shared" si="14"/>
        <v>0</v>
      </c>
      <c r="BG62" s="27">
        <f t="shared" si="15"/>
        <v>1</v>
      </c>
      <c r="BH62" s="27">
        <f>('Form Responses 1'!S55-'Form Responses 1'!U55)/'Form Responses 1'!S55*100</f>
        <v>81.528224329074561</v>
      </c>
      <c r="BI62" s="28">
        <f>IF(AND(BH62&gt;=20,'Form Responses 1'!W55=$BH$1)=TRUE,1,0)</f>
        <v>1</v>
      </c>
      <c r="BJ62" s="28">
        <f>IF(AND(BH62&gt;=0,BH62&lt;=20,'Form Responses 1'!W55=$BH$2)=TRUE,1,0)</f>
        <v>0</v>
      </c>
      <c r="BK62" s="28">
        <f t="shared" si="16"/>
        <v>0</v>
      </c>
      <c r="BL62" s="27">
        <f t="shared" si="17"/>
        <v>1</v>
      </c>
      <c r="BM62" s="7"/>
    </row>
    <row r="63" spans="1:65" ht="13.8">
      <c r="A63" s="7" t="str">
        <f>'Form Responses 1'!B56</f>
        <v>Student 54</v>
      </c>
      <c r="B63" s="27">
        <f t="shared" si="0"/>
        <v>12</v>
      </c>
      <c r="C63" s="27">
        <f>'Form Responses 1'!C56/'Form Responses 1'!D56*(1-$C$3)</f>
        <v>1.153846153846154</v>
      </c>
      <c r="D63" s="28">
        <f>'Form Responses 1'!C56/'Form Responses 1'!D56*(1+$C$3)</f>
        <v>1.9230769230769231</v>
      </c>
      <c r="E63" s="29" t="b">
        <f>AND('Form Responses 1'!E56&gt;C63,'Form Responses 1'!E56&lt;D63)</f>
        <v>1</v>
      </c>
      <c r="F63" s="27">
        <f t="shared" si="1"/>
        <v>1</v>
      </c>
      <c r="G63" s="27">
        <f>'Form Responses 1'!E56*$E$3*(1-$C$3)</f>
        <v>0.28837499999999999</v>
      </c>
      <c r="H63" s="28">
        <f>'Form Responses 1'!E56*$E$3*(1+$C$3)</f>
        <v>0.48062500000000002</v>
      </c>
      <c r="I63" s="29" t="b">
        <f>AND('Form Responses 1'!F56&gt;G63,'Form Responses 1'!F56&lt;H63)</f>
        <v>1</v>
      </c>
      <c r="J63" s="27">
        <f t="shared" si="2"/>
        <v>1</v>
      </c>
      <c r="K63" s="27">
        <f>0.5*$E$3*'Form Responses 1'!E56*'Form Responses 1'!E56*(1-$C$3)</f>
        <v>0.22176037500000001</v>
      </c>
      <c r="L63" s="28">
        <f>0.5*$E$3*'Form Responses 1'!E56*'Form Responses 1'!E56*(1+$C$3)</f>
        <v>0.36960062500000002</v>
      </c>
      <c r="M63" s="29" t="b">
        <f>AND('Form Responses 1'!G56&gt;K63,'Form Responses 1'!G56&lt;L63)</f>
        <v>1</v>
      </c>
      <c r="N63" s="27">
        <f t="shared" si="3"/>
        <v>1</v>
      </c>
      <c r="O63" s="27">
        <f>'Form Responses 1'!H56/'Form Responses 1'!I56*(1-$C$3)</f>
        <v>0</v>
      </c>
      <c r="P63" s="28">
        <f>'Form Responses 1'!H56/'Form Responses 1'!I56*(1+$C$3)</f>
        <v>0</v>
      </c>
      <c r="Q63" s="30" t="s">
        <v>157</v>
      </c>
      <c r="R63" s="27">
        <f t="shared" si="4"/>
        <v>0</v>
      </c>
      <c r="S63" s="27">
        <f>'Form Responses 1'!J56*$E$3*(1-$C$3)</f>
        <v>0</v>
      </c>
      <c r="T63" s="28">
        <f>'Form Responses 1'!J56*$E$3*(1+$C$3)</f>
        <v>0</v>
      </c>
      <c r="U63" s="29" t="b">
        <f>AND('Form Responses 1'!K56&gt;S63,'Form Responses 1'!K56&lt;T63)</f>
        <v>0</v>
      </c>
      <c r="V63" s="27">
        <f t="shared" si="5"/>
        <v>0</v>
      </c>
      <c r="W63" s="27">
        <f>0.5*$E$3*'Form Responses 1'!J56*'Form Responses 1'!J56*(1-$C$3)</f>
        <v>0</v>
      </c>
      <c r="X63" s="28">
        <f>0.5*$E$3*'Form Responses 1'!J56*'Form Responses 1'!J56*(1+$C$3)</f>
        <v>0</v>
      </c>
      <c r="Y63" s="29" t="b">
        <f>AND('Form Responses 1'!L56&gt;W63,'Form Responses 1'!L56&lt;X63)</f>
        <v>0</v>
      </c>
      <c r="Z63" s="27">
        <f t="shared" si="6"/>
        <v>0</v>
      </c>
      <c r="AA63" s="27">
        <f>'Form Responses 1'!M56/'Form Responses 1'!N56*(1-$C$3)</f>
        <v>0.90361445783132543</v>
      </c>
      <c r="AB63" s="28">
        <f>'Form Responses 1'!M56/'Form Responses 1'!N56*(1+$C$3)</f>
        <v>1.5060240963855422</v>
      </c>
      <c r="AC63" s="29" t="b">
        <f>AND('Form Responses 1'!O56&gt;AA63,'Form Responses 1'!O56&lt;AB63)</f>
        <v>1</v>
      </c>
      <c r="AD63" s="27">
        <f t="shared" si="7"/>
        <v>1</v>
      </c>
      <c r="AE63" s="27">
        <f>'Form Responses 1'!O56*$E$4*(1-$C$3)</f>
        <v>0.22499999999999998</v>
      </c>
      <c r="AF63" s="28">
        <f>'Form Responses 1'!O56*$E$4*(1+$C$3)</f>
        <v>0.375</v>
      </c>
      <c r="AG63" s="29" t="b">
        <f>AND('Form Responses 1'!P56&gt;AE63,'Form Responses 1'!P56&lt;AF63)</f>
        <v>1</v>
      </c>
      <c r="AH63" s="27">
        <f t="shared" si="8"/>
        <v>1</v>
      </c>
      <c r="AI63" s="27">
        <f>0.5*$E$4*'Form Responses 1'!O56*'Form Responses 1'!O56*(1-$C$3)</f>
        <v>0.13500000000000001</v>
      </c>
      <c r="AJ63" s="28">
        <f>0.5*$E$4*'Form Responses 1'!O56*'Form Responses 1'!O56*(1+$C$3)</f>
        <v>0.22499999999999998</v>
      </c>
      <c r="AK63" s="29" t="b">
        <f>AND('Form Responses 1'!Q56&gt;AI63,'Form Responses 1'!Q56&lt;AJ63)</f>
        <v>1</v>
      </c>
      <c r="AL63" s="27">
        <f t="shared" si="9"/>
        <v>1</v>
      </c>
      <c r="AM63" s="27">
        <f>'Form Responses 1'!F56*(1-$C$3)</f>
        <v>0.28875000000000001</v>
      </c>
      <c r="AN63" s="28">
        <f>'Form Responses 1'!F56*(1+$C$3)</f>
        <v>0.48125000000000001</v>
      </c>
      <c r="AO63" s="29" t="b">
        <f>AND('Form Responses 1'!R56&gt;AM63,'Form Responses 1'!R56&lt;AN63)</f>
        <v>1</v>
      </c>
      <c r="AP63" s="27">
        <f t="shared" si="10"/>
        <v>1</v>
      </c>
      <c r="AQ63" s="27">
        <f>'Form Responses 1'!G56*(1-$C$3)</f>
        <v>0.221775</v>
      </c>
      <c r="AR63" s="28">
        <f>'Form Responses 1'!G56*(1+$C$3)</f>
        <v>0.36962500000000004</v>
      </c>
      <c r="AS63" s="29" t="b">
        <f>AND('Form Responses 1'!S56&gt;AQ63,'Form Responses 1'!S56&lt;AR63)</f>
        <v>1</v>
      </c>
      <c r="AT63" s="27">
        <f t="shared" si="11"/>
        <v>1</v>
      </c>
      <c r="AU63" s="27">
        <f>('Form Responses 1'!K56+'Form Responses 1'!P56)*(1-$C$3)</f>
        <v>0.22590000000000002</v>
      </c>
      <c r="AV63" s="28">
        <f>('Form Responses 1'!K56+'Form Responses 1'!P56)*(1+$C$3)</f>
        <v>0.37650000000000006</v>
      </c>
      <c r="AW63" s="29" t="b">
        <f>AND('Form Responses 1'!T56&gt;AU63,'Form Responses 1'!T56&lt;AV63)</f>
        <v>1</v>
      </c>
      <c r="AX63" s="27">
        <f t="shared" si="12"/>
        <v>1</v>
      </c>
      <c r="AY63" s="27">
        <f>('Form Responses 1'!L56+'Form Responses 1'!Q56)*(1-$C$3)</f>
        <v>0.136125</v>
      </c>
      <c r="AZ63" s="28">
        <f>('Form Responses 1'!L56+'Form Responses 1'!Q56)*(1+$C$3)</f>
        <v>0.22687499999999999</v>
      </c>
      <c r="BA63" s="29" t="b">
        <f>AND('Form Responses 1'!U56&gt;AY63,'Form Responses 1'!U56&lt;AZ63)</f>
        <v>1</v>
      </c>
      <c r="BB63" s="27">
        <f t="shared" si="13"/>
        <v>1</v>
      </c>
      <c r="BC63" s="27">
        <f>('Form Responses 1'!R56-'Form Responses 1'!T56)/'Form Responses 1'!R56*100</f>
        <v>21.766233766233761</v>
      </c>
      <c r="BD63" s="27">
        <f>IF(AND(BC63&gt;=20,'Form Responses 1'!V56=$BC$1)=TRUE,1,0)</f>
        <v>1</v>
      </c>
      <c r="BE63" s="27">
        <f>IF(AND(BC63&gt;=0,BC63&lt;=20,'Form Responses 1'!V56=$BC$2)=TRUE,1,0)</f>
        <v>0</v>
      </c>
      <c r="BF63" s="27">
        <f t="shared" si="14"/>
        <v>0</v>
      </c>
      <c r="BG63" s="27">
        <f t="shared" si="15"/>
        <v>1</v>
      </c>
      <c r="BH63" s="27">
        <f>('Form Responses 1'!S56-'Form Responses 1'!U56)/'Form Responses 1'!S56*100</f>
        <v>38.620223199188374</v>
      </c>
      <c r="BI63" s="28">
        <f>IF(AND(BH63&gt;=20,'Form Responses 1'!W56=$BH$1)=TRUE,1,0)</f>
        <v>1</v>
      </c>
      <c r="BJ63" s="28">
        <f>IF(AND(BH63&gt;=0,BH63&lt;=20,'Form Responses 1'!W56=$BH$2)=TRUE,1,0)</f>
        <v>0</v>
      </c>
      <c r="BK63" s="28">
        <f t="shared" si="16"/>
        <v>0</v>
      </c>
      <c r="BL63" s="27">
        <f t="shared" si="17"/>
        <v>1</v>
      </c>
      <c r="BM63" s="7"/>
    </row>
    <row r="64" spans="1:65" ht="13.8">
      <c r="A64" s="7" t="str">
        <f>'Form Responses 1'!B57</f>
        <v>Student 55</v>
      </c>
      <c r="B64" s="27">
        <f t="shared" si="0"/>
        <v>13</v>
      </c>
      <c r="C64" s="27">
        <f>'Form Responses 1'!C57/'Form Responses 1'!D57*(1-$C$3)</f>
        <v>1.875</v>
      </c>
      <c r="D64" s="28">
        <f>'Form Responses 1'!C57/'Form Responses 1'!D57*(1+$C$3)</f>
        <v>3.125</v>
      </c>
      <c r="E64" s="29" t="b">
        <f>AND('Form Responses 1'!E57&gt;C64,'Form Responses 1'!E57&lt;D64)</f>
        <v>1</v>
      </c>
      <c r="F64" s="27">
        <f t="shared" si="1"/>
        <v>1</v>
      </c>
      <c r="G64" s="27">
        <f>'Form Responses 1'!E57*$E$3*(1-$C$3)</f>
        <v>0.46875</v>
      </c>
      <c r="H64" s="28">
        <f>'Form Responses 1'!E57*$E$3*(1+$C$3)</f>
        <v>0.78125</v>
      </c>
      <c r="I64" s="29" t="b">
        <f>AND('Form Responses 1'!F57&gt;G64,'Form Responses 1'!F57&lt;H64)</f>
        <v>1</v>
      </c>
      <c r="J64" s="27">
        <f t="shared" si="2"/>
        <v>1</v>
      </c>
      <c r="K64" s="27">
        <f>0.5*$E$3*'Form Responses 1'!E57*'Form Responses 1'!E57*(1-$C$3)</f>
        <v>0.5859375</v>
      </c>
      <c r="L64" s="28">
        <f>0.5*$E$3*'Form Responses 1'!E57*'Form Responses 1'!E57*(1+$C$3)</f>
        <v>0.9765625</v>
      </c>
      <c r="M64" s="29" t="b">
        <f>AND('Form Responses 1'!G57&gt;K64,'Form Responses 1'!G57&lt;L64)</f>
        <v>1</v>
      </c>
      <c r="N64" s="27">
        <f t="shared" si="3"/>
        <v>1</v>
      </c>
      <c r="O64" s="27">
        <f>'Form Responses 1'!H57/'Form Responses 1'!I57*(1-$C$3)</f>
        <v>5.3963414634146334E-2</v>
      </c>
      <c r="P64" s="28">
        <f>'Form Responses 1'!H57/'Form Responses 1'!I57*(1+$C$3)</f>
        <v>8.9939024390243899E-2</v>
      </c>
      <c r="Q64" s="30" t="s">
        <v>157</v>
      </c>
      <c r="R64" s="27">
        <f t="shared" si="4"/>
        <v>0</v>
      </c>
      <c r="S64" s="27">
        <f>'Form Responses 1'!J57*$E$3*(1-$C$3)</f>
        <v>1.3490850000000002E-2</v>
      </c>
      <c r="T64" s="28">
        <f>'Form Responses 1'!J57*$E$3*(1+$C$3)</f>
        <v>2.2484750000000001E-2</v>
      </c>
      <c r="U64" s="29" t="b">
        <f>AND('Form Responses 1'!K57&gt;S64,'Form Responses 1'!K57&lt;T64)</f>
        <v>0</v>
      </c>
      <c r="V64" s="27">
        <f t="shared" si="5"/>
        <v>0</v>
      </c>
      <c r="W64" s="27">
        <f>0.5*$E$3*'Form Responses 1'!J57*'Form Responses 1'!J57*(1-$C$3)</f>
        <v>4.853414232600001E-4</v>
      </c>
      <c r="X64" s="28">
        <f>0.5*$E$3*'Form Responses 1'!J57*'Form Responses 1'!J57*(1+$C$3)</f>
        <v>8.0890237210000024E-4</v>
      </c>
      <c r="Y64" s="29" t="b">
        <f>AND('Form Responses 1'!L57&gt;W64,'Form Responses 1'!L57&lt;X64)</f>
        <v>1</v>
      </c>
      <c r="Z64" s="27">
        <f t="shared" si="6"/>
        <v>1</v>
      </c>
      <c r="AA64" s="27">
        <f>'Form Responses 1'!M57/'Form Responses 1'!N57*(1-$C$3)</f>
        <v>1.0344827586206897</v>
      </c>
      <c r="AB64" s="28">
        <f>'Form Responses 1'!M57/'Form Responses 1'!N57*(1+$C$3)</f>
        <v>1.7241379310344829</v>
      </c>
      <c r="AC64" s="29" t="b">
        <f>AND('Form Responses 1'!O57&gt;AA64,'Form Responses 1'!O57&lt;AB64)</f>
        <v>1</v>
      </c>
      <c r="AD64" s="27">
        <f t="shared" si="7"/>
        <v>1</v>
      </c>
      <c r="AE64" s="27">
        <f>'Form Responses 1'!O57*$E$4*(1-$C$3)</f>
        <v>0.25874999999999998</v>
      </c>
      <c r="AF64" s="28">
        <f>'Form Responses 1'!O57*$E$4*(1+$C$3)</f>
        <v>0.43124999999999997</v>
      </c>
      <c r="AG64" s="29" t="b">
        <f>AND('Form Responses 1'!P57&gt;AE64,'Form Responses 1'!P57&lt;AF64)</f>
        <v>1</v>
      </c>
      <c r="AH64" s="27">
        <f t="shared" si="8"/>
        <v>1</v>
      </c>
      <c r="AI64" s="27">
        <f>0.5*$E$4*'Form Responses 1'!O57*'Form Responses 1'!O57*(1-$C$3)</f>
        <v>0.17853749999999996</v>
      </c>
      <c r="AJ64" s="28">
        <f>0.5*$E$4*'Form Responses 1'!O57*'Form Responses 1'!O57*(1+$C$3)</f>
        <v>0.29756249999999995</v>
      </c>
      <c r="AK64" s="29" t="b">
        <f>AND('Form Responses 1'!Q57&gt;AI64,'Form Responses 1'!Q57&lt;AJ64)</f>
        <v>1</v>
      </c>
      <c r="AL64" s="27">
        <f t="shared" si="9"/>
        <v>1</v>
      </c>
      <c r="AM64" s="27">
        <f>'Form Responses 1'!F57*(1-$C$3)</f>
        <v>0.46875</v>
      </c>
      <c r="AN64" s="28">
        <f>'Form Responses 1'!F57*(1+$C$3)</f>
        <v>0.78125</v>
      </c>
      <c r="AO64" s="29" t="b">
        <f>AND('Form Responses 1'!R57&gt;AM64,'Form Responses 1'!R57&lt;AN64)</f>
        <v>1</v>
      </c>
      <c r="AP64" s="27">
        <f t="shared" si="10"/>
        <v>1</v>
      </c>
      <c r="AQ64" s="27">
        <f>'Form Responses 1'!G57*(1-$C$3)</f>
        <v>0.5859375</v>
      </c>
      <c r="AR64" s="28">
        <f>'Form Responses 1'!G57*(1+$C$3)</f>
        <v>0.9765625</v>
      </c>
      <c r="AS64" s="29" t="b">
        <f>AND('Form Responses 1'!S57&gt;AQ64,'Form Responses 1'!S57&lt;AR64)</f>
        <v>1</v>
      </c>
      <c r="AT64" s="27">
        <f t="shared" si="11"/>
        <v>1</v>
      </c>
      <c r="AU64" s="27">
        <f>('Form Responses 1'!K57+'Form Responses 1'!P57)*(1-$C$3)</f>
        <v>0.39359999999999995</v>
      </c>
      <c r="AV64" s="28">
        <f>('Form Responses 1'!K57+'Form Responses 1'!P57)*(1+$C$3)</f>
        <v>0.65599999999999992</v>
      </c>
      <c r="AW64" s="29" t="b">
        <f>AND('Form Responses 1'!T57&gt;AU64,'Form Responses 1'!T57&lt;AV64)</f>
        <v>1</v>
      </c>
      <c r="AX64" s="27">
        <f t="shared" si="12"/>
        <v>1</v>
      </c>
      <c r="AY64" s="27">
        <f>('Form Responses 1'!L57+'Form Responses 1'!Q57)*(1-$C$3)</f>
        <v>0.17902282500000002</v>
      </c>
      <c r="AZ64" s="28">
        <f>('Form Responses 1'!L57+'Form Responses 1'!Q57)*(1+$C$3)</f>
        <v>0.29837137500000005</v>
      </c>
      <c r="BA64" s="29" t="b">
        <f>AND('Form Responses 1'!U57&gt;AY64,'Form Responses 1'!U57&lt;AZ64)</f>
        <v>1</v>
      </c>
      <c r="BB64" s="27">
        <f t="shared" si="13"/>
        <v>1</v>
      </c>
      <c r="BC64" s="27">
        <f>('Form Responses 1'!R57-'Form Responses 1'!T57)/'Form Responses 1'!R57*100</f>
        <v>16.031999999999993</v>
      </c>
      <c r="BD64" s="27">
        <f>IF(AND(BC64&gt;=20,'Form Responses 1'!V57=$BC$1)=TRUE,1,0)</f>
        <v>0</v>
      </c>
      <c r="BE64" s="27">
        <f>IF(AND(BC64&gt;=0,BC64&lt;=20,'Form Responses 1'!V57=$BC$2)=TRUE,1,0)</f>
        <v>1</v>
      </c>
      <c r="BF64" s="27">
        <f t="shared" si="14"/>
        <v>0</v>
      </c>
      <c r="BG64" s="27">
        <f t="shared" si="15"/>
        <v>1</v>
      </c>
      <c r="BH64" s="27">
        <f>('Form Responses 1'!S57-'Form Responses 1'!U57)/'Form Responses 1'!S57*100</f>
        <v>69.446771200000001</v>
      </c>
      <c r="BI64" s="28">
        <f>IF(AND(BH64&gt;=20,'Form Responses 1'!W57=$BH$1)=TRUE,1,0)</f>
        <v>1</v>
      </c>
      <c r="BJ64" s="28">
        <f>IF(AND(BH64&gt;=0,BH64&lt;=20,'Form Responses 1'!W57=$BH$2)=TRUE,1,0)</f>
        <v>0</v>
      </c>
      <c r="BK64" s="28">
        <f t="shared" si="16"/>
        <v>0</v>
      </c>
      <c r="BL64" s="27">
        <f t="shared" si="17"/>
        <v>1</v>
      </c>
      <c r="BM64" s="7"/>
    </row>
    <row r="65" spans="1:65" ht="13.8">
      <c r="A65" s="7" t="str">
        <f>'Form Responses 1'!B58</f>
        <v>Student 56</v>
      </c>
      <c r="B65" s="27">
        <f t="shared" si="0"/>
        <v>11</v>
      </c>
      <c r="C65" s="27">
        <f>'Form Responses 1'!C58/'Form Responses 1'!D58*(1-$C$3)</f>
        <v>1.0714285714285714</v>
      </c>
      <c r="D65" s="28">
        <f>'Form Responses 1'!C58/'Form Responses 1'!D58*(1+$C$3)</f>
        <v>1.7857142857142858</v>
      </c>
      <c r="E65" s="29" t="b">
        <f>AND('Form Responses 1'!E58&gt;C65,'Form Responses 1'!E58&lt;D65)</f>
        <v>1</v>
      </c>
      <c r="F65" s="27">
        <f t="shared" si="1"/>
        <v>1</v>
      </c>
      <c r="G65" s="27">
        <f>'Form Responses 1'!E58*$E$3*(1-$C$3)</f>
        <v>0.268125</v>
      </c>
      <c r="H65" s="28">
        <f>'Form Responses 1'!E58*$E$3*(1+$C$3)</f>
        <v>0.44687499999999997</v>
      </c>
      <c r="I65" s="29" t="b">
        <f>AND('Form Responses 1'!F58&gt;G65,'Form Responses 1'!F58&lt;H65)</f>
        <v>1</v>
      </c>
      <c r="J65" s="27">
        <f t="shared" si="2"/>
        <v>1</v>
      </c>
      <c r="K65" s="27">
        <f>0.5*$E$3*'Form Responses 1'!E58*'Form Responses 1'!E58*(1-$C$3)</f>
        <v>0.19170937499999996</v>
      </c>
      <c r="L65" s="28">
        <f>0.5*$E$3*'Form Responses 1'!E58*'Form Responses 1'!E58*(1+$C$3)</f>
        <v>0.31951562499999997</v>
      </c>
      <c r="M65" s="29" t="b">
        <f>AND('Form Responses 1'!G58&gt;K65,'Form Responses 1'!G58&lt;L65)</f>
        <v>1</v>
      </c>
      <c r="N65" s="27">
        <f t="shared" si="3"/>
        <v>1</v>
      </c>
      <c r="O65" s="27">
        <f>'Form Responses 1'!H58/'Form Responses 1'!I58*(1-$C$3)</f>
        <v>5.3963414634146334E-2</v>
      </c>
      <c r="P65" s="28">
        <f>'Form Responses 1'!H58/'Form Responses 1'!I58*(1+$C$3)</f>
        <v>8.9939024390243899E-2</v>
      </c>
      <c r="Q65" s="30" t="s">
        <v>157</v>
      </c>
      <c r="R65" s="27">
        <f t="shared" si="4"/>
        <v>0</v>
      </c>
      <c r="S65" s="27">
        <f>'Form Responses 1'!J58*$E$3*(1-$C$3)</f>
        <v>1.3499999999999998E-2</v>
      </c>
      <c r="T65" s="28">
        <f>'Form Responses 1'!J58*$E$3*(1+$C$3)</f>
        <v>2.2499999999999999E-2</v>
      </c>
      <c r="U65" s="29" t="b">
        <f>AND('Form Responses 1'!K58&gt;S65,'Form Responses 1'!K58&lt;T65)</f>
        <v>1</v>
      </c>
      <c r="V65" s="27">
        <f t="shared" si="5"/>
        <v>1</v>
      </c>
      <c r="W65" s="27">
        <f>0.5*$E$3*'Form Responses 1'!J58*'Form Responses 1'!J58*(1-$C$3)</f>
        <v>4.8599999999999994E-4</v>
      </c>
      <c r="X65" s="28">
        <f>0.5*$E$3*'Form Responses 1'!J58*'Form Responses 1'!J58*(1+$C$3)</f>
        <v>8.0999999999999996E-4</v>
      </c>
      <c r="Y65" s="29" t="b">
        <f>AND('Form Responses 1'!L58&gt;W65,'Form Responses 1'!L58&lt;X65)</f>
        <v>1</v>
      </c>
      <c r="Z65" s="27">
        <f t="shared" si="6"/>
        <v>1</v>
      </c>
      <c r="AA65" s="27">
        <f>'Form Responses 1'!M58/'Form Responses 1'!N58*(1-$C$3)</f>
        <v>1.0344827586206897</v>
      </c>
      <c r="AB65" s="28">
        <f>'Form Responses 1'!M58/'Form Responses 1'!N58*(1+$C$3)</f>
        <v>1.7241379310344829</v>
      </c>
      <c r="AC65" s="29" t="b">
        <f>AND('Form Responses 1'!O58&gt;AA65,'Form Responses 1'!O58&lt;AB65)</f>
        <v>1</v>
      </c>
      <c r="AD65" s="27">
        <f t="shared" si="7"/>
        <v>1</v>
      </c>
      <c r="AE65" s="27">
        <f>'Form Responses 1'!O58*$E$4*(1-$C$3)</f>
        <v>0.25874999999999998</v>
      </c>
      <c r="AF65" s="28">
        <f>'Form Responses 1'!O58*$E$4*(1+$C$3)</f>
        <v>0.43124999999999997</v>
      </c>
      <c r="AG65" s="29" t="b">
        <f>AND('Form Responses 1'!P58&gt;AE65,'Form Responses 1'!P58&lt;AF65)</f>
        <v>1</v>
      </c>
      <c r="AH65" s="27">
        <f t="shared" si="8"/>
        <v>1</v>
      </c>
      <c r="AI65" s="27">
        <f>0.5*$E$4*'Form Responses 1'!O58*'Form Responses 1'!O58*(1-$C$3)</f>
        <v>0.17853749999999996</v>
      </c>
      <c r="AJ65" s="28">
        <f>0.5*$E$4*'Form Responses 1'!O58*'Form Responses 1'!O58*(1+$C$3)</f>
        <v>0.29756249999999995</v>
      </c>
      <c r="AK65" s="29" t="b">
        <f>AND('Form Responses 1'!Q58&gt;AI65,'Form Responses 1'!Q58&lt;AJ65)</f>
        <v>1</v>
      </c>
      <c r="AL65" s="27">
        <f t="shared" si="9"/>
        <v>1</v>
      </c>
      <c r="AM65" s="27">
        <f>'Form Responses 1'!F58*(1-$C$3)</f>
        <v>0.26700000000000002</v>
      </c>
      <c r="AN65" s="28">
        <f>'Form Responses 1'!F58*(1+$C$3)</f>
        <v>0.44499999999999995</v>
      </c>
      <c r="AO65" s="29" t="b">
        <f>AND('Form Responses 1'!R58&gt;AM65,'Form Responses 1'!R58&lt;AN65)</f>
        <v>1</v>
      </c>
      <c r="AP65" s="27">
        <f t="shared" si="10"/>
        <v>1</v>
      </c>
      <c r="AQ65" s="27">
        <f>'Form Responses 1'!G58*(1-$C$3)</f>
        <v>0.19500000000000001</v>
      </c>
      <c r="AR65" s="28">
        <f>'Form Responses 1'!G58*(1+$C$3)</f>
        <v>0.32500000000000001</v>
      </c>
      <c r="AS65" s="29" t="b">
        <f>AND('Form Responses 1'!S58&gt;AQ65,'Form Responses 1'!S58&lt;AR65)</f>
        <v>1</v>
      </c>
      <c r="AT65" s="27">
        <f t="shared" si="11"/>
        <v>1</v>
      </c>
      <c r="AU65" s="27">
        <f>('Form Responses 1'!K58+'Form Responses 1'!P58)*(1-$C$3)</f>
        <v>0.27224999999999999</v>
      </c>
      <c r="AV65" s="28">
        <f>('Form Responses 1'!K58+'Form Responses 1'!P58)*(1+$C$3)</f>
        <v>0.45374999999999999</v>
      </c>
      <c r="AW65" s="29" t="b">
        <f>AND('Form Responses 1'!T58&gt;AU65,'Form Responses 1'!T58&lt;AV65)</f>
        <v>1</v>
      </c>
      <c r="AX65" s="27">
        <f t="shared" si="12"/>
        <v>1</v>
      </c>
      <c r="AY65" s="27">
        <f>('Form Responses 1'!L58+'Form Responses 1'!Q58)*(1-$C$3)</f>
        <v>0.1804875</v>
      </c>
      <c r="AZ65" s="28">
        <f>('Form Responses 1'!L58+'Form Responses 1'!Q58)*(1+$C$3)</f>
        <v>0.30081249999999998</v>
      </c>
      <c r="BA65" s="29" t="b">
        <f>AND('Form Responses 1'!U58&gt;AY65,'Form Responses 1'!U58&lt;AZ65)</f>
        <v>1</v>
      </c>
      <c r="BB65" s="27">
        <f t="shared" si="13"/>
        <v>1</v>
      </c>
      <c r="BC65" s="27">
        <f>('Form Responses 1'!R58-'Form Responses 1'!T58)/'Form Responses 1'!R58*100</f>
        <v>-1.5384615384615399</v>
      </c>
      <c r="BD65" s="27">
        <f>IF(AND(BC65&gt;=20,'Form Responses 1'!V58=$BC$1)=TRUE,1,0)</f>
        <v>0</v>
      </c>
      <c r="BE65" s="27">
        <f>IF(AND(BC65&gt;=0,BC65&lt;=20,'Form Responses 1'!V58=$BC$2)=TRUE,1,0)</f>
        <v>0</v>
      </c>
      <c r="BF65" s="27">
        <f t="shared" si="14"/>
        <v>-1</v>
      </c>
      <c r="BG65" s="27">
        <f t="shared" si="15"/>
        <v>-1</v>
      </c>
      <c r="BH65" s="27">
        <f>('Form Responses 1'!S58-'Form Responses 1'!U58)/'Form Responses 1'!S58*100</f>
        <v>6.6406250000000053</v>
      </c>
      <c r="BI65" s="28">
        <f>IF(AND(BH65&gt;=20,'Form Responses 1'!W58=$BH$1)=TRUE,1,0)</f>
        <v>0</v>
      </c>
      <c r="BJ65" s="28">
        <f>IF(AND(BH65&gt;=0,BH65&lt;=20,'Form Responses 1'!W58=$BH$2)=TRUE,1,0)</f>
        <v>0</v>
      </c>
      <c r="BK65" s="28">
        <f t="shared" si="16"/>
        <v>0</v>
      </c>
      <c r="BL65" s="27">
        <f t="shared" si="17"/>
        <v>0</v>
      </c>
      <c r="BM65" s="7"/>
    </row>
    <row r="66" spans="1:65" ht="13.8">
      <c r="A66" s="7" t="str">
        <f>'Form Responses 1'!B59</f>
        <v>Student 57</v>
      </c>
      <c r="B66" s="27">
        <f t="shared" si="0"/>
        <v>7</v>
      </c>
      <c r="C66" s="27">
        <f>'Form Responses 1'!C59/'Form Responses 1'!D59*(1-$C$3)</f>
        <v>0</v>
      </c>
      <c r="D66" s="28">
        <f>'Form Responses 1'!C59/'Form Responses 1'!D59*(1+$C$3)</f>
        <v>0</v>
      </c>
      <c r="E66" s="29" t="b">
        <f>AND('Form Responses 1'!E59&gt;C66,'Form Responses 1'!E59&lt;D66)</f>
        <v>0</v>
      </c>
      <c r="F66" s="27">
        <f t="shared" si="1"/>
        <v>0</v>
      </c>
      <c r="G66" s="27">
        <f>'Form Responses 1'!E59*$E$3*(1-$C$3)</f>
        <v>0.2678625</v>
      </c>
      <c r="H66" s="28">
        <f>'Form Responses 1'!E59*$E$3*(1+$C$3)</f>
        <v>0.44643750000000004</v>
      </c>
      <c r="I66" s="29" t="b">
        <f>AND('Form Responses 1'!F59&gt;G66,'Form Responses 1'!F59&lt;H66)</f>
        <v>1</v>
      </c>
      <c r="J66" s="27">
        <f t="shared" si="2"/>
        <v>1</v>
      </c>
      <c r="K66" s="27">
        <f>0.5*$E$3*'Form Responses 1'!E59*'Form Responses 1'!E59*(1-$C$3)</f>
        <v>0.19133418375</v>
      </c>
      <c r="L66" s="28">
        <f>0.5*$E$3*'Form Responses 1'!E59*'Form Responses 1'!E59*(1+$C$3)</f>
        <v>0.31889030625000003</v>
      </c>
      <c r="M66" s="29" t="b">
        <f>AND('Form Responses 1'!G59&gt;K66,'Form Responses 1'!G59&lt;L66)</f>
        <v>1</v>
      </c>
      <c r="N66" s="27">
        <f t="shared" si="3"/>
        <v>1</v>
      </c>
      <c r="O66" s="27">
        <f>'Form Responses 1'!H59/'Form Responses 1'!I59*(1-$C$3)</f>
        <v>5.3963414634146334E-2</v>
      </c>
      <c r="P66" s="28">
        <f>'Form Responses 1'!H59/'Form Responses 1'!I59*(1+$C$3)</f>
        <v>8.9939024390243899E-2</v>
      </c>
      <c r="Q66" s="30" t="s">
        <v>157</v>
      </c>
      <c r="R66" s="27">
        <f t="shared" si="4"/>
        <v>0</v>
      </c>
      <c r="S66" s="27">
        <f>'Form Responses 1'!J59*$E$3*(1-$C$3)</f>
        <v>1.3490624999999999E-2</v>
      </c>
      <c r="T66" s="28">
        <f>'Form Responses 1'!J59*$E$3*(1+$C$3)</f>
        <v>2.2484375000000001E-2</v>
      </c>
      <c r="U66" s="29" t="b">
        <f>AND('Form Responses 1'!K59&gt;S66,'Form Responses 1'!K59&lt;T66)</f>
        <v>1</v>
      </c>
      <c r="V66" s="27">
        <f t="shared" si="5"/>
        <v>1</v>
      </c>
      <c r="W66" s="27">
        <f>0.5*$E$3*'Form Responses 1'!J59*'Form Responses 1'!J59*(1-$C$3)</f>
        <v>4.8532523437499998E-4</v>
      </c>
      <c r="X66" s="28">
        <f>0.5*$E$3*'Form Responses 1'!J59*'Form Responses 1'!J59*(1+$C$3)</f>
        <v>8.0887539062500003E-4</v>
      </c>
      <c r="Y66" s="29" t="b">
        <f>AND('Form Responses 1'!L59&gt;W66,'Form Responses 1'!L59&lt;X66)</f>
        <v>0</v>
      </c>
      <c r="Z66" s="27">
        <f t="shared" si="6"/>
        <v>0</v>
      </c>
      <c r="AA66" s="27">
        <f>'Form Responses 1'!M59/'Form Responses 1'!N59*(1-$C$3)</f>
        <v>1.0344827586206897</v>
      </c>
      <c r="AB66" s="28">
        <f>'Form Responses 1'!M59/'Form Responses 1'!N59*(1+$C$3)</f>
        <v>1.7241379310344829</v>
      </c>
      <c r="AC66" s="29" t="b">
        <f>AND('Form Responses 1'!O59&gt;AA66,'Form Responses 1'!O59&lt;AB66)</f>
        <v>1</v>
      </c>
      <c r="AD66" s="27">
        <f t="shared" si="7"/>
        <v>1</v>
      </c>
      <c r="AE66" s="27">
        <f>'Form Responses 1'!O59*$E$4*(1-$C$3)</f>
        <v>0.25856250000000003</v>
      </c>
      <c r="AF66" s="28">
        <f>'Form Responses 1'!O59*$E$4*(1+$C$3)</f>
        <v>0.43093749999999997</v>
      </c>
      <c r="AG66" s="29" t="b">
        <f>AND('Form Responses 1'!P59&gt;AE66,'Form Responses 1'!P59&lt;AF66)</f>
        <v>1</v>
      </c>
      <c r="AH66" s="27">
        <f t="shared" si="8"/>
        <v>1</v>
      </c>
      <c r="AI66" s="27">
        <f>0.5*$E$4*'Form Responses 1'!O59*'Form Responses 1'!O59*(1-$C$3)</f>
        <v>0.17827884375</v>
      </c>
      <c r="AJ66" s="28">
        <f>0.5*$E$4*'Form Responses 1'!O59*'Form Responses 1'!O59*(1+$C$3)</f>
        <v>0.29713140625000001</v>
      </c>
      <c r="AK66" s="29" t="b">
        <f>AND('Form Responses 1'!Q59&gt;AI66,'Form Responses 1'!Q59&lt;AJ66)</f>
        <v>1</v>
      </c>
      <c r="AL66" s="27">
        <f t="shared" si="9"/>
        <v>1</v>
      </c>
      <c r="AM66" s="27">
        <f>'Form Responses 1'!F59*(1-$C$3)</f>
        <v>0.2678625</v>
      </c>
      <c r="AN66" s="28">
        <f>'Form Responses 1'!F59*(1+$C$3)</f>
        <v>0.44643750000000004</v>
      </c>
      <c r="AO66" s="29" t="b">
        <f>AND('Form Responses 1'!R59&gt;AM66,'Form Responses 1'!R59&lt;AN66)</f>
        <v>1</v>
      </c>
      <c r="AP66" s="27">
        <f t="shared" si="10"/>
        <v>1</v>
      </c>
      <c r="AQ66" s="27">
        <f>'Form Responses 1'!G59*(1-$C$3)</f>
        <v>0.19133250000000002</v>
      </c>
      <c r="AR66" s="28">
        <f>'Form Responses 1'!G59*(1+$C$3)</f>
        <v>0.31888749999999999</v>
      </c>
      <c r="AS66" s="29" t="b">
        <f>AND('Form Responses 1'!S59&gt;AQ66,'Form Responses 1'!S59&lt;AR66)</f>
        <v>1</v>
      </c>
      <c r="AT66" s="27">
        <f t="shared" si="11"/>
        <v>1</v>
      </c>
      <c r="AU66" s="27">
        <f>('Form Responses 1'!K59+'Form Responses 1'!P59)*(1-$C$3)</f>
        <v>0.2720475</v>
      </c>
      <c r="AV66" s="28">
        <f>('Form Responses 1'!K59+'Form Responses 1'!P59)*(1+$C$3)</f>
        <v>0.4534125</v>
      </c>
      <c r="AW66" s="29" t="b">
        <f>AND('Form Responses 1'!T59&gt;AU66,'Form Responses 1'!T59&lt;AV66)</f>
        <v>0</v>
      </c>
      <c r="AX66" s="27">
        <f t="shared" si="12"/>
        <v>0</v>
      </c>
      <c r="AY66" s="27">
        <f>('Form Responses 1'!L59+'Form Responses 1'!Q59)*(1-$C$3)</f>
        <v>0.17775251250000002</v>
      </c>
      <c r="AZ66" s="28">
        <f>('Form Responses 1'!L59+'Form Responses 1'!Q59)*(1+$C$3)</f>
        <v>0.29625418749999999</v>
      </c>
      <c r="BA66" s="29" t="b">
        <f>AND('Form Responses 1'!U59&gt;AY66,'Form Responses 1'!U59&lt;AZ66)</f>
        <v>0</v>
      </c>
      <c r="BB66" s="27">
        <f t="shared" si="13"/>
        <v>0</v>
      </c>
      <c r="BC66" s="27">
        <f>('Form Responses 1'!R59-'Form Responses 1'!T59)/'Form Responses 1'!R59*100</f>
        <v>26.445471090578199</v>
      </c>
      <c r="BD66" s="27">
        <f>IF(AND(BC66&gt;=20,'Form Responses 1'!V59=$BC$1)=TRUE,1,0)</f>
        <v>0</v>
      </c>
      <c r="BE66" s="27">
        <f>IF(AND(BC66&gt;=0,BC66&lt;=20,'Form Responses 1'!V59=$BC$2)=TRUE,1,0)</f>
        <v>0</v>
      </c>
      <c r="BF66" s="27">
        <f t="shared" si="14"/>
        <v>0</v>
      </c>
      <c r="BG66" s="27">
        <f t="shared" si="15"/>
        <v>0</v>
      </c>
      <c r="BH66" s="27">
        <f>('Form Responses 1'!S59-'Form Responses 1'!U59)/'Form Responses 1'!S59*100</f>
        <v>-42.173964172317831</v>
      </c>
      <c r="BI66" s="28">
        <f>IF(AND(BH66&gt;=20,'Form Responses 1'!W59=$BH$1)=TRUE,1,0)</f>
        <v>0</v>
      </c>
      <c r="BJ66" s="28">
        <f>IF(AND(BH66&gt;=0,BH66&lt;=20,'Form Responses 1'!W59=$BH$2)=TRUE,1,0)</f>
        <v>0</v>
      </c>
      <c r="BK66" s="28">
        <f t="shared" si="16"/>
        <v>-1</v>
      </c>
      <c r="BL66" s="27">
        <f t="shared" si="17"/>
        <v>-1</v>
      </c>
      <c r="BM66" s="7"/>
    </row>
    <row r="67" spans="1:65" ht="13.8">
      <c r="A67" s="7" t="str">
        <f>'Form Responses 1'!B60</f>
        <v>Student 58</v>
      </c>
      <c r="B67" s="27">
        <f t="shared" si="0"/>
        <v>11</v>
      </c>
      <c r="C67" s="27">
        <f>'Form Responses 1'!C60/'Form Responses 1'!D60*(1-$C$3)</f>
        <v>1.0714285714285714</v>
      </c>
      <c r="D67" s="28">
        <f>'Form Responses 1'!C60/'Form Responses 1'!D60*(1+$C$3)</f>
        <v>1.7857142857142858</v>
      </c>
      <c r="E67" s="29" t="b">
        <f>AND('Form Responses 1'!E60&gt;C67,'Form Responses 1'!E60&lt;D67)</f>
        <v>1</v>
      </c>
      <c r="F67" s="27">
        <f t="shared" si="1"/>
        <v>1</v>
      </c>
      <c r="G67" s="27">
        <f>'Form Responses 1'!E60*$E$3*(1-$C$3)</f>
        <v>0.26692499999999997</v>
      </c>
      <c r="H67" s="28">
        <f>'Form Responses 1'!E60*$E$3*(1+$C$3)</f>
        <v>0.44487500000000002</v>
      </c>
      <c r="I67" s="29" t="b">
        <f>AND('Form Responses 1'!F60&gt;G67,'Form Responses 1'!F60&lt;H67)</f>
        <v>1</v>
      </c>
      <c r="J67" s="27">
        <f t="shared" si="2"/>
        <v>1</v>
      </c>
      <c r="K67" s="27">
        <f>0.5*$E$3*'Form Responses 1'!E60*'Form Responses 1'!E60*(1-$C$3)</f>
        <v>0.189997215</v>
      </c>
      <c r="L67" s="28">
        <f>0.5*$E$3*'Form Responses 1'!E60*'Form Responses 1'!E60*(1+$C$3)</f>
        <v>0.31666202499999996</v>
      </c>
      <c r="M67" s="29" t="b">
        <f>AND('Form Responses 1'!G60&gt;K67,'Form Responses 1'!G60&lt;L67)</f>
        <v>1</v>
      </c>
      <c r="N67" s="27">
        <f t="shared" si="3"/>
        <v>1</v>
      </c>
      <c r="O67" s="27">
        <f>'Form Responses 1'!H60/'Form Responses 1'!I60*(1-$C$3)</f>
        <v>5.3963414634146334E-2</v>
      </c>
      <c r="P67" s="28">
        <f>'Form Responses 1'!H60/'Form Responses 1'!I60*(1+$C$3)</f>
        <v>8.9939024390243899E-2</v>
      </c>
      <c r="Q67" s="30" t="s">
        <v>157</v>
      </c>
      <c r="R67" s="27">
        <f t="shared" si="4"/>
        <v>0</v>
      </c>
      <c r="S67" s="27">
        <f>'Form Responses 1'!J60*$E$3*(1-$C$3)</f>
        <v>1.3490624999999999E-2</v>
      </c>
      <c r="T67" s="28">
        <f>'Form Responses 1'!J60*$E$3*(1+$C$3)</f>
        <v>2.2484375000000001E-2</v>
      </c>
      <c r="U67" s="29" t="b">
        <f>AND('Form Responses 1'!K60&gt;S67,'Form Responses 1'!K60&lt;T67)</f>
        <v>1</v>
      </c>
      <c r="V67" s="27">
        <f t="shared" si="5"/>
        <v>1</v>
      </c>
      <c r="W67" s="27">
        <f>0.5*$E$3*'Form Responses 1'!J60*'Form Responses 1'!J60*(1-$C$3)</f>
        <v>4.8532523437499998E-4</v>
      </c>
      <c r="X67" s="28">
        <f>0.5*$E$3*'Form Responses 1'!J60*'Form Responses 1'!J60*(1+$C$3)</f>
        <v>8.0887539062500003E-4</v>
      </c>
      <c r="Y67" s="29" t="b">
        <f>AND('Form Responses 1'!L60&gt;W67,'Form Responses 1'!L60&lt;X67)</f>
        <v>0</v>
      </c>
      <c r="Z67" s="27">
        <f t="shared" si="6"/>
        <v>0</v>
      </c>
      <c r="AA67" s="27">
        <f>'Form Responses 1'!M60/'Form Responses 1'!N60*(1-$C$3)</f>
        <v>1.0273972602739725</v>
      </c>
      <c r="AB67" s="28">
        <f>'Form Responses 1'!M60/'Form Responses 1'!N60*(1+$C$3)</f>
        <v>1.7123287671232876</v>
      </c>
      <c r="AC67" s="29" t="b">
        <f>AND('Form Responses 1'!O60&gt;AA67,'Form Responses 1'!O60&lt;AB67)</f>
        <v>1</v>
      </c>
      <c r="AD67" s="27">
        <f t="shared" si="7"/>
        <v>1</v>
      </c>
      <c r="AE67" s="27">
        <f>'Form Responses 1'!O60*$E$4*(1-$C$3)</f>
        <v>0.25856250000000003</v>
      </c>
      <c r="AF67" s="28">
        <f>'Form Responses 1'!O60*$E$4*(1+$C$3)</f>
        <v>0.43093749999999997</v>
      </c>
      <c r="AG67" s="29" t="b">
        <f>AND('Form Responses 1'!P60&gt;AE67,'Form Responses 1'!P60&lt;AF67)</f>
        <v>1</v>
      </c>
      <c r="AH67" s="27">
        <f t="shared" si="8"/>
        <v>1</v>
      </c>
      <c r="AI67" s="27">
        <f>0.5*$E$4*'Form Responses 1'!O60*'Form Responses 1'!O60*(1-$C$3)</f>
        <v>0.17827884375</v>
      </c>
      <c r="AJ67" s="28">
        <f>0.5*$E$4*'Form Responses 1'!O60*'Form Responses 1'!O60*(1+$C$3)</f>
        <v>0.29713140625000001</v>
      </c>
      <c r="AK67" s="29" t="b">
        <f>AND('Form Responses 1'!Q60&gt;AI67,'Form Responses 1'!Q60&lt;AJ67)</f>
        <v>1</v>
      </c>
      <c r="AL67" s="27">
        <f t="shared" si="9"/>
        <v>1</v>
      </c>
      <c r="AM67" s="27">
        <f>'Form Responses 1'!F60*(1-$C$3)</f>
        <v>0.2678625</v>
      </c>
      <c r="AN67" s="28">
        <f>'Form Responses 1'!F60*(1+$C$3)</f>
        <v>0.44643750000000004</v>
      </c>
      <c r="AO67" s="29" t="b">
        <f>AND('Form Responses 1'!R60&gt;AM67,'Form Responses 1'!R60&lt;AN67)</f>
        <v>1</v>
      </c>
      <c r="AP67" s="27">
        <f t="shared" si="10"/>
        <v>1</v>
      </c>
      <c r="AQ67" s="27">
        <f>'Form Responses 1'!G60*(1-$C$3)</f>
        <v>0.19133250000000002</v>
      </c>
      <c r="AR67" s="28">
        <f>'Form Responses 1'!G60*(1+$C$3)</f>
        <v>0.31888749999999999</v>
      </c>
      <c r="AS67" s="29" t="b">
        <f>AND('Form Responses 1'!S60&gt;AQ67,'Form Responses 1'!S60&lt;AR67)</f>
        <v>1</v>
      </c>
      <c r="AT67" s="27">
        <f t="shared" si="11"/>
        <v>1</v>
      </c>
      <c r="AU67" s="27">
        <f>('Form Responses 1'!K60+'Form Responses 1'!P60)*(1-$C$3)</f>
        <v>0.28023000000000003</v>
      </c>
      <c r="AV67" s="28">
        <f>('Form Responses 1'!K60+'Form Responses 1'!P60)*(1+$C$3)</f>
        <v>0.46705000000000002</v>
      </c>
      <c r="AW67" s="29" t="b">
        <f>AND('Form Responses 1'!T60&gt;AU67,'Form Responses 1'!T60&lt;AV67)</f>
        <v>1</v>
      </c>
      <c r="AX67" s="27">
        <f t="shared" si="12"/>
        <v>1</v>
      </c>
      <c r="AY67" s="27">
        <f>('Form Responses 1'!L60+'Form Responses 1'!Q60)*(1-$C$3)</f>
        <v>0.17775247499999999</v>
      </c>
      <c r="AZ67" s="28">
        <f>('Form Responses 1'!L60+'Form Responses 1'!Q60)*(1+$C$3)</f>
        <v>0.29625412499999998</v>
      </c>
      <c r="BA67" s="29" t="b">
        <f>AND('Form Responses 1'!U60&gt;AY67,'Form Responses 1'!U60&lt;AZ67)</f>
        <v>1</v>
      </c>
      <c r="BB67" s="27">
        <f t="shared" si="13"/>
        <v>1</v>
      </c>
      <c r="BC67" s="27">
        <f>('Form Responses 1'!R60-'Form Responses 1'!T60)/'Form Responses 1'!R60*100</f>
        <v>-1.5371692566148663</v>
      </c>
      <c r="BD67" s="27">
        <f>IF(AND(BC67&gt;=20,'Form Responses 1'!V60=$BC$1)=TRUE,1,0)</f>
        <v>0</v>
      </c>
      <c r="BE67" s="27">
        <f>IF(AND(BC67&gt;=0,BC67&lt;=20,'Form Responses 1'!V60=$BC$2)=TRUE,1,0)</f>
        <v>0</v>
      </c>
      <c r="BF67" s="27">
        <f t="shared" si="14"/>
        <v>-1</v>
      </c>
      <c r="BG67" s="27">
        <f t="shared" si="15"/>
        <v>-1</v>
      </c>
      <c r="BH67" s="27">
        <f>('Form Responses 1'!S60-'Form Responses 1'!U60)/'Form Responses 1'!S60*100</f>
        <v>7.0988985143663568</v>
      </c>
      <c r="BI67" s="28">
        <f>IF(AND(BH67&gt;=20,'Form Responses 1'!W60=$BH$1)=TRUE,1,0)</f>
        <v>0</v>
      </c>
      <c r="BJ67" s="28">
        <f>IF(AND(BH67&gt;=0,BH67&lt;=20,'Form Responses 1'!W60=$BH$2)=TRUE,1,0)</f>
        <v>1</v>
      </c>
      <c r="BK67" s="28">
        <f t="shared" si="16"/>
        <v>0</v>
      </c>
      <c r="BL67" s="27">
        <f t="shared" si="17"/>
        <v>1</v>
      </c>
      <c r="BM67" s="7"/>
    </row>
    <row r="68" spans="1:65" ht="13.8">
      <c r="A68" s="7" t="str">
        <f>'Form Responses 1'!B61</f>
        <v>Student 59</v>
      </c>
      <c r="B68" s="27">
        <f t="shared" si="0"/>
        <v>9</v>
      </c>
      <c r="C68" s="27">
        <f>'Form Responses 1'!C61/'Form Responses 1'!D61*(1-$C$3)</f>
        <v>1.0714285714285714</v>
      </c>
      <c r="D68" s="28">
        <f>'Form Responses 1'!C61/'Form Responses 1'!D61*(1+$C$3)</f>
        <v>1.7857142857142858</v>
      </c>
      <c r="E68" s="29" t="b">
        <f>AND('Form Responses 1'!E61&gt;C68,'Form Responses 1'!E61&lt;D68)</f>
        <v>1</v>
      </c>
      <c r="F68" s="27">
        <f t="shared" si="1"/>
        <v>1</v>
      </c>
      <c r="G68" s="27">
        <f>'Form Responses 1'!E61*$E$3*(1-$C$3)</f>
        <v>0.268125</v>
      </c>
      <c r="H68" s="28">
        <f>'Form Responses 1'!E61*$E$3*(1+$C$3)</f>
        <v>0.44687499999999997</v>
      </c>
      <c r="I68" s="29" t="b">
        <f>AND('Form Responses 1'!F61&gt;G68,'Form Responses 1'!F61&lt;H68)</f>
        <v>1</v>
      </c>
      <c r="J68" s="27">
        <f t="shared" si="2"/>
        <v>1</v>
      </c>
      <c r="K68" s="27">
        <f>0.5*$E$3*'Form Responses 1'!E61*'Form Responses 1'!E61*(1-$C$3)</f>
        <v>0.19170937499999996</v>
      </c>
      <c r="L68" s="28">
        <f>0.5*$E$3*'Form Responses 1'!E61*'Form Responses 1'!E61*(1+$C$3)</f>
        <v>0.31951562499999997</v>
      </c>
      <c r="M68" s="29" t="b">
        <f>AND('Form Responses 1'!G61&gt;K68,'Form Responses 1'!G61&lt;L68)</f>
        <v>1</v>
      </c>
      <c r="N68" s="27">
        <f t="shared" si="3"/>
        <v>1</v>
      </c>
      <c r="O68" s="27">
        <f>'Form Responses 1'!H61/'Form Responses 1'!I61*(1-$C$3)</f>
        <v>5.3963414634146334E-2</v>
      </c>
      <c r="P68" s="28">
        <f>'Form Responses 1'!H61/'Form Responses 1'!I61*(1+$C$3)</f>
        <v>8.9939024390243899E-2</v>
      </c>
      <c r="Q68" s="30" t="s">
        <v>157</v>
      </c>
      <c r="R68" s="27">
        <f t="shared" si="4"/>
        <v>0</v>
      </c>
      <c r="S68" s="27">
        <f>'Form Responses 1'!J61*$E$3*(1-$C$3)</f>
        <v>1.3500000000000001E-3</v>
      </c>
      <c r="T68" s="28">
        <f>'Form Responses 1'!J61*$E$3*(1+$C$3)</f>
        <v>2.2499999999999998E-3</v>
      </c>
      <c r="U68" s="29" t="b">
        <f>AND('Form Responses 1'!K61&gt;S68,'Form Responses 1'!K61&lt;T68)</f>
        <v>0</v>
      </c>
      <c r="V68" s="27">
        <f t="shared" si="5"/>
        <v>0</v>
      </c>
      <c r="W68" s="27">
        <f>0.5*$E$3*'Form Responses 1'!J61*'Form Responses 1'!J61*(1-$C$3)</f>
        <v>4.8600000000000001E-6</v>
      </c>
      <c r="X68" s="28">
        <f>0.5*$E$3*'Form Responses 1'!J61*'Form Responses 1'!J61*(1+$C$3)</f>
        <v>8.1000000000000004E-6</v>
      </c>
      <c r="Y68" s="29" t="b">
        <f>AND('Form Responses 1'!L61&gt;W68,'Form Responses 1'!L61&lt;X68)</f>
        <v>0</v>
      </c>
      <c r="Z68" s="27">
        <f t="shared" si="6"/>
        <v>0</v>
      </c>
      <c r="AA68" s="27">
        <f>'Form Responses 1'!M61/'Form Responses 1'!N61*(1-$C$3)</f>
        <v>1.0344827586206897</v>
      </c>
      <c r="AB68" s="28">
        <f>'Form Responses 1'!M61/'Form Responses 1'!N61*(1+$C$3)</f>
        <v>1.7241379310344829</v>
      </c>
      <c r="AC68" s="29" t="b">
        <f>AND('Form Responses 1'!O61&gt;AA68,'Form Responses 1'!O61&lt;AB68)</f>
        <v>1</v>
      </c>
      <c r="AD68" s="27">
        <f t="shared" si="7"/>
        <v>1</v>
      </c>
      <c r="AE68" s="27">
        <f>'Form Responses 1'!O61*$E$4*(1-$C$3)</f>
        <v>0.25874999999999998</v>
      </c>
      <c r="AF68" s="28">
        <f>'Form Responses 1'!O61*$E$4*(1+$C$3)</f>
        <v>0.43124999999999997</v>
      </c>
      <c r="AG68" s="29" t="b">
        <f>AND('Form Responses 1'!P61&gt;AE68,'Form Responses 1'!P61&lt;AF68)</f>
        <v>1</v>
      </c>
      <c r="AH68" s="27">
        <f t="shared" si="8"/>
        <v>1</v>
      </c>
      <c r="AI68" s="27">
        <f>0.5*$E$4*'Form Responses 1'!O61*'Form Responses 1'!O61*(1-$C$3)</f>
        <v>0.17853749999999996</v>
      </c>
      <c r="AJ68" s="28">
        <f>0.5*$E$4*'Form Responses 1'!O61*'Form Responses 1'!O61*(1+$C$3)</f>
        <v>0.29756249999999995</v>
      </c>
      <c r="AK68" s="29" t="b">
        <f>AND('Form Responses 1'!Q61&gt;AI68,'Form Responses 1'!Q61&lt;AJ68)</f>
        <v>1</v>
      </c>
      <c r="AL68" s="27">
        <f t="shared" si="9"/>
        <v>1</v>
      </c>
      <c r="AM68" s="27">
        <f>'Form Responses 1'!F61*(1-$C$3)</f>
        <v>0.268125</v>
      </c>
      <c r="AN68" s="28">
        <f>'Form Responses 1'!F61*(1+$C$3)</f>
        <v>0.44687499999999997</v>
      </c>
      <c r="AO68" s="29" t="b">
        <f>AND('Form Responses 1'!R61&gt;AM68,'Form Responses 1'!R61&lt;AN68)</f>
        <v>1</v>
      </c>
      <c r="AP68" s="27">
        <f t="shared" si="10"/>
        <v>1</v>
      </c>
      <c r="AQ68" s="27">
        <f>'Form Responses 1'!G61*(1-$C$3)</f>
        <v>0.19500000000000001</v>
      </c>
      <c r="AR68" s="28">
        <f>'Form Responses 1'!G61*(1+$C$3)</f>
        <v>0.32500000000000001</v>
      </c>
      <c r="AS68" s="29" t="b">
        <f>AND('Form Responses 1'!S61&gt;AQ68,'Form Responses 1'!S61&lt;AR68)</f>
        <v>1</v>
      </c>
      <c r="AT68" s="27">
        <f t="shared" si="11"/>
        <v>1</v>
      </c>
      <c r="AU68" s="27">
        <f>('Form Responses 1'!K61+'Form Responses 1'!P61)*(1-$C$3)</f>
        <v>0.27224999999999999</v>
      </c>
      <c r="AV68" s="28">
        <f>('Form Responses 1'!K61+'Form Responses 1'!P61)*(1+$C$3)</f>
        <v>0.45374999999999999</v>
      </c>
      <c r="AW68" s="29" t="b">
        <f>AND('Form Responses 1'!T61&gt;AU68,'Form Responses 1'!T61&lt;AV68)</f>
        <v>1</v>
      </c>
      <c r="AX68" s="27">
        <f t="shared" si="12"/>
        <v>1</v>
      </c>
      <c r="AY68" s="27">
        <f>('Form Responses 1'!L61+'Form Responses 1'!Q61)*(1-$C$3)</f>
        <v>0.18097200000000002</v>
      </c>
      <c r="AZ68" s="28">
        <f>('Form Responses 1'!L61+'Form Responses 1'!Q61)*(1+$C$3)</f>
        <v>0.30162</v>
      </c>
      <c r="BA68" s="29" t="b">
        <f>AND('Form Responses 1'!U61&gt;AY68,'Form Responses 1'!U61&lt;AZ68)</f>
        <v>1</v>
      </c>
      <c r="BB68" s="27">
        <f t="shared" si="13"/>
        <v>1</v>
      </c>
      <c r="BC68" s="27">
        <f>('Form Responses 1'!R61-'Form Responses 1'!T61)/'Form Responses 1'!R61*100</f>
        <v>-1.5384615384615399</v>
      </c>
      <c r="BD68" s="27">
        <f>IF(AND(BC68&gt;=20,'Form Responses 1'!V61=$BC$1)=TRUE,1,0)</f>
        <v>0</v>
      </c>
      <c r="BE68" s="27">
        <f>IF(AND(BC68&gt;=0,BC68&lt;=20,'Form Responses 1'!V61=$BC$2)=TRUE,1,0)</f>
        <v>0</v>
      </c>
      <c r="BF68" s="27">
        <f t="shared" si="14"/>
        <v>-1</v>
      </c>
      <c r="BG68" s="27">
        <f t="shared" si="15"/>
        <v>-1</v>
      </c>
      <c r="BH68" s="27">
        <f>('Form Responses 1'!S61-'Form Responses 1'!U61)/'Form Responses 1'!S61*100</f>
        <v>7.4430769230769256</v>
      </c>
      <c r="BI68" s="28">
        <f>IF(AND(BH68&gt;=20,'Form Responses 1'!W61=$BH$1)=TRUE,1,0)</f>
        <v>0</v>
      </c>
      <c r="BJ68" s="28">
        <f>IF(AND(BH68&gt;=0,BH68&lt;=20,'Form Responses 1'!W61=$BH$2)=TRUE,1,0)</f>
        <v>0</v>
      </c>
      <c r="BK68" s="28">
        <f t="shared" si="16"/>
        <v>0</v>
      </c>
      <c r="BL68" s="27">
        <f t="shared" si="17"/>
        <v>0</v>
      </c>
      <c r="BM68" s="7"/>
    </row>
    <row r="69" spans="1:65" ht="13.8">
      <c r="A69" s="7" t="str">
        <f>'Form Responses 1'!B62</f>
        <v>Student 60</v>
      </c>
      <c r="B69" s="27">
        <f t="shared" si="0"/>
        <v>8</v>
      </c>
      <c r="C69" s="27">
        <f>'Form Responses 1'!C62/'Form Responses 1'!D62*(1-$C$3)</f>
        <v>1.0714285714285714</v>
      </c>
      <c r="D69" s="28">
        <f>'Form Responses 1'!C62/'Form Responses 1'!D62*(1+$C$3)</f>
        <v>1.7857142857142858</v>
      </c>
      <c r="E69" s="29" t="b">
        <f>AND('Form Responses 1'!E62&gt;C69,'Form Responses 1'!E62&lt;D69)</f>
        <v>1</v>
      </c>
      <c r="F69" s="27">
        <f t="shared" si="1"/>
        <v>1</v>
      </c>
      <c r="G69" s="27">
        <f>'Form Responses 1'!E62*$E$3*(1-$C$3)</f>
        <v>0.268125</v>
      </c>
      <c r="H69" s="28">
        <f>'Form Responses 1'!E62*$E$3*(1+$C$3)</f>
        <v>0.44687499999999997</v>
      </c>
      <c r="I69" s="29" t="b">
        <f>AND('Form Responses 1'!F62&gt;G69,'Form Responses 1'!F62&lt;H69)</f>
        <v>1</v>
      </c>
      <c r="J69" s="27">
        <f t="shared" si="2"/>
        <v>1</v>
      </c>
      <c r="K69" s="27">
        <f>0.5*$E$3*'Form Responses 1'!E62*'Form Responses 1'!E62*(1-$C$3)</f>
        <v>0.19170937499999996</v>
      </c>
      <c r="L69" s="28">
        <f>0.5*$E$3*'Form Responses 1'!E62*'Form Responses 1'!E62*(1+$C$3)</f>
        <v>0.31951562499999997</v>
      </c>
      <c r="M69" s="29" t="b">
        <f>AND('Form Responses 1'!G62&gt;K69,'Form Responses 1'!G62&lt;L69)</f>
        <v>1</v>
      </c>
      <c r="N69" s="27">
        <f t="shared" si="3"/>
        <v>1</v>
      </c>
      <c r="O69" s="27">
        <f>'Form Responses 1'!H62/'Form Responses 1'!I62*(1-$C$3)</f>
        <v>5.3963414634146334E-2</v>
      </c>
      <c r="P69" s="28">
        <f>'Form Responses 1'!H62/'Form Responses 1'!I62*(1+$C$3)</f>
        <v>8.9939024390243899E-2</v>
      </c>
      <c r="Q69" s="30" t="s">
        <v>157</v>
      </c>
      <c r="R69" s="27">
        <f t="shared" si="4"/>
        <v>0</v>
      </c>
      <c r="S69" s="27">
        <f>'Form Responses 1'!J62*$E$3*(1-$C$3)</f>
        <v>1.3499999999999998E-2</v>
      </c>
      <c r="T69" s="28">
        <f>'Form Responses 1'!J62*$E$3*(1+$C$3)</f>
        <v>2.2499999999999999E-2</v>
      </c>
      <c r="U69" s="29" t="b">
        <f>AND('Form Responses 1'!K62&gt;S69,'Form Responses 1'!K62&lt;T69)</f>
        <v>1</v>
      </c>
      <c r="V69" s="27">
        <f t="shared" si="5"/>
        <v>1</v>
      </c>
      <c r="W69" s="27">
        <f>0.5*$E$3*'Form Responses 1'!J62*'Form Responses 1'!J62*(1-$C$3)</f>
        <v>4.8599999999999994E-4</v>
      </c>
      <c r="X69" s="28">
        <f>0.5*$E$3*'Form Responses 1'!J62*'Form Responses 1'!J62*(1+$C$3)</f>
        <v>8.0999999999999996E-4</v>
      </c>
      <c r="Y69" s="29" t="b">
        <f>AND('Form Responses 1'!L62&gt;W69,'Form Responses 1'!L62&lt;X69)</f>
        <v>1</v>
      </c>
      <c r="Z69" s="27">
        <f t="shared" si="6"/>
        <v>1</v>
      </c>
      <c r="AA69" s="27">
        <f>'Form Responses 1'!M62/'Form Responses 1'!N62*(1-$C$3)</f>
        <v>1.0067114093959733</v>
      </c>
      <c r="AB69" s="28">
        <f>'Form Responses 1'!M62/'Form Responses 1'!N62*(1+$C$3)</f>
        <v>1.6778523489932886</v>
      </c>
      <c r="AC69" s="29" t="b">
        <f>AND('Form Responses 1'!O62&gt;AA69,'Form Responses 1'!O62&lt;AB69)</f>
        <v>1</v>
      </c>
      <c r="AD69" s="27">
        <f t="shared" si="7"/>
        <v>1</v>
      </c>
      <c r="AE69" s="27">
        <f>'Form Responses 1'!O62*$E$4*(1-$C$3)</f>
        <v>0.25874999999999998</v>
      </c>
      <c r="AF69" s="28">
        <f>'Form Responses 1'!O62*$E$4*(1+$C$3)</f>
        <v>0.43124999999999997</v>
      </c>
      <c r="AG69" s="29" t="b">
        <f>AND('Form Responses 1'!P62&gt;AE69,'Form Responses 1'!P62&lt;AF69)</f>
        <v>0</v>
      </c>
      <c r="AH69" s="27">
        <f t="shared" si="8"/>
        <v>0</v>
      </c>
      <c r="AI69" s="27">
        <f>0.5*$E$4*'Form Responses 1'!O62*'Form Responses 1'!O62*(1-$C$3)</f>
        <v>0.17853749999999996</v>
      </c>
      <c r="AJ69" s="28">
        <f>0.5*$E$4*'Form Responses 1'!O62*'Form Responses 1'!O62*(1+$C$3)</f>
        <v>0.29756249999999995</v>
      </c>
      <c r="AK69" s="29" t="b">
        <f>AND('Form Responses 1'!Q62&gt;AI69,'Form Responses 1'!Q62&lt;AJ69)</f>
        <v>0</v>
      </c>
      <c r="AL69" s="27">
        <f t="shared" si="9"/>
        <v>0</v>
      </c>
      <c r="AM69" s="27">
        <f>'Form Responses 1'!F62*(1-$C$3)</f>
        <v>0.268125</v>
      </c>
      <c r="AN69" s="28">
        <f>'Form Responses 1'!F62*(1+$C$3)</f>
        <v>0.44687499999999997</v>
      </c>
      <c r="AO69" s="29" t="b">
        <f>AND('Form Responses 1'!R62&gt;AM69,'Form Responses 1'!R62&lt;AN69)</f>
        <v>1</v>
      </c>
      <c r="AP69" s="27">
        <f t="shared" si="10"/>
        <v>1</v>
      </c>
      <c r="AQ69" s="27">
        <f>'Form Responses 1'!G62*(1-$C$3)</f>
        <v>0.192</v>
      </c>
      <c r="AR69" s="28">
        <f>'Form Responses 1'!G62*(1+$C$3)</f>
        <v>0.32</v>
      </c>
      <c r="AS69" s="29" t="b">
        <f>AND('Form Responses 1'!S62&gt;AQ69,'Form Responses 1'!S62&lt;AR69)</f>
        <v>1</v>
      </c>
      <c r="AT69" s="27">
        <f t="shared" si="11"/>
        <v>1</v>
      </c>
      <c r="AU69" s="27">
        <f>('Form Responses 1'!K62+'Form Responses 1'!P62)*(1-$C$3)</f>
        <v>1.30725</v>
      </c>
      <c r="AV69" s="28">
        <f>('Form Responses 1'!K62+'Form Responses 1'!P62)*(1+$C$3)</f>
        <v>2.17875</v>
      </c>
      <c r="AW69" s="29" t="b">
        <f>AND('Form Responses 1'!T62&gt;AU69,'Form Responses 1'!T62&lt;AV69)</f>
        <v>1</v>
      </c>
      <c r="AX69" s="27">
        <f t="shared" si="12"/>
        <v>1</v>
      </c>
      <c r="AY69" s="27">
        <f>('Form Responses 1'!L62+'Form Responses 1'!Q62)*(1-$C$3)</f>
        <v>0.89317350000000006</v>
      </c>
      <c r="AZ69" s="28">
        <f>('Form Responses 1'!L62+'Form Responses 1'!Q62)*(1+$C$3)</f>
        <v>1.4886225</v>
      </c>
      <c r="BA69" s="29" t="b">
        <f>AND('Form Responses 1'!U62&gt;AY69,'Form Responses 1'!U62&lt;AZ69)</f>
        <v>1</v>
      </c>
      <c r="BB69" s="27">
        <f t="shared" si="13"/>
        <v>1</v>
      </c>
      <c r="BC69" s="27">
        <f>('Form Responses 1'!R62-'Form Responses 1'!T62)/'Form Responses 1'!R62*100</f>
        <v>-387.55244755244763</v>
      </c>
      <c r="BD69" s="27">
        <f>IF(AND(BC69&gt;=20,'Form Responses 1'!V62=$BC$1)=TRUE,1,0)</f>
        <v>0</v>
      </c>
      <c r="BE69" s="27">
        <f>IF(AND(BC69&gt;=0,BC69&lt;=20,'Form Responses 1'!V62=$BC$2)=TRUE,1,0)</f>
        <v>0</v>
      </c>
      <c r="BF69" s="27">
        <f t="shared" si="14"/>
        <v>-1</v>
      </c>
      <c r="BG69" s="27">
        <f t="shared" si="15"/>
        <v>-1</v>
      </c>
      <c r="BH69" s="27">
        <f>('Form Responses 1'!S62-'Form Responses 1'!U62)/'Form Responses 1'!S62*100</f>
        <v>-365.19453125000001</v>
      </c>
      <c r="BI69" s="28">
        <f>IF(AND(BH69&gt;=20,'Form Responses 1'!W62=$BH$1)=TRUE,1,0)</f>
        <v>0</v>
      </c>
      <c r="BJ69" s="28">
        <f>IF(AND(BH69&gt;=0,BH69&lt;=20,'Form Responses 1'!W62=$BH$2)=TRUE,1,0)</f>
        <v>0</v>
      </c>
      <c r="BK69" s="28">
        <f t="shared" si="16"/>
        <v>-1</v>
      </c>
      <c r="BL69" s="27">
        <f t="shared" si="17"/>
        <v>-1</v>
      </c>
      <c r="BM69" s="7"/>
    </row>
    <row r="70" spans="1:65" ht="13.8">
      <c r="A70" s="7" t="str">
        <f>'Form Responses 1'!B63</f>
        <v>Student 61</v>
      </c>
      <c r="B70" s="27">
        <f t="shared" si="0"/>
        <v>14</v>
      </c>
      <c r="C70" s="27">
        <f>'Form Responses 1'!C63/'Form Responses 1'!D63*(1-$C$3)</f>
        <v>0.81818181818181812</v>
      </c>
      <c r="D70" s="28">
        <f>'Form Responses 1'!C63/'Form Responses 1'!D63*(1+$C$3)</f>
        <v>1.3636363636363635</v>
      </c>
      <c r="E70" s="29" t="b">
        <f>AND('Form Responses 1'!E63&gt;C70,'Form Responses 1'!E63&lt;D70)</f>
        <v>1</v>
      </c>
      <c r="F70" s="27">
        <f t="shared" si="1"/>
        <v>1</v>
      </c>
      <c r="G70" s="27">
        <f>'Form Responses 1'!E63*$E$3*(1-$C$3)</f>
        <v>0.20454543749999998</v>
      </c>
      <c r="H70" s="28">
        <f>'Form Responses 1'!E63*$E$3*(1+$C$3)</f>
        <v>0.34090906249999997</v>
      </c>
      <c r="I70" s="29" t="b">
        <f>AND('Form Responses 1'!F63&gt;G70,'Form Responses 1'!F63&lt;H70)</f>
        <v>1</v>
      </c>
      <c r="J70" s="27">
        <f t="shared" si="2"/>
        <v>1</v>
      </c>
      <c r="K70" s="27">
        <f>0.5*$E$3*'Form Responses 1'!E63*'Form Responses 1'!E63*(1-$C$3)</f>
        <v>0.11157022933884372</v>
      </c>
      <c r="L70" s="28">
        <f>0.5*$E$3*'Form Responses 1'!E63*'Form Responses 1'!E63*(1+$C$3)</f>
        <v>0.18595038223140622</v>
      </c>
      <c r="M70" s="29" t="b">
        <f>AND('Form Responses 1'!G63&gt;K70,'Form Responses 1'!G63&lt;L70)</f>
        <v>1</v>
      </c>
      <c r="N70" s="27">
        <f t="shared" si="3"/>
        <v>1</v>
      </c>
      <c r="O70" s="27">
        <f>'Form Responses 1'!H63/'Form Responses 1'!I63*(1-$C$3)</f>
        <v>1.125E-2</v>
      </c>
      <c r="P70" s="28">
        <f>'Form Responses 1'!H63/'Form Responses 1'!I63*(1+$C$3)</f>
        <v>1.8749999999999999E-2</v>
      </c>
      <c r="Q70" s="30" t="s">
        <v>157</v>
      </c>
      <c r="R70" s="27">
        <f t="shared" si="4"/>
        <v>0</v>
      </c>
      <c r="S70" s="27">
        <f>'Form Responses 1'!J63*$E$3*(1-$C$3)</f>
        <v>2.8124999999999999E-3</v>
      </c>
      <c r="T70" s="28">
        <f>'Form Responses 1'!J63*$E$3*(1+$C$3)</f>
        <v>4.6874999999999998E-3</v>
      </c>
      <c r="U70" s="29" t="b">
        <f>AND('Form Responses 1'!K63&gt;S70,'Form Responses 1'!K63&lt;T70)</f>
        <v>1</v>
      </c>
      <c r="V70" s="27">
        <f t="shared" si="5"/>
        <v>1</v>
      </c>
      <c r="W70" s="27">
        <f>0.5*$E$3*'Form Responses 1'!J63*'Form Responses 1'!J63*(1-$C$3)</f>
        <v>2.1093750000000001E-5</v>
      </c>
      <c r="X70" s="28">
        <f>0.5*$E$3*'Form Responses 1'!J63*'Form Responses 1'!J63*(1+$C$3)</f>
        <v>3.5156249999999997E-5</v>
      </c>
      <c r="Y70" s="29" t="b">
        <f>AND('Form Responses 1'!L63&gt;W70,'Form Responses 1'!L63&lt;X70)</f>
        <v>1</v>
      </c>
      <c r="Z70" s="27">
        <f t="shared" si="6"/>
        <v>1</v>
      </c>
      <c r="AA70" s="27">
        <f>'Form Responses 1'!M63/'Form Responses 1'!N63*(1-$C$3)</f>
        <v>0.78947368421052633</v>
      </c>
      <c r="AB70" s="28">
        <f>'Form Responses 1'!M63/'Form Responses 1'!N63*(1+$C$3)</f>
        <v>1.3157894736842104</v>
      </c>
      <c r="AC70" s="29" t="b">
        <f>AND('Form Responses 1'!O63&gt;AA70,'Form Responses 1'!O63&lt;AB70)</f>
        <v>1</v>
      </c>
      <c r="AD70" s="27">
        <f t="shared" si="7"/>
        <v>1</v>
      </c>
      <c r="AE70" s="27">
        <f>'Form Responses 1'!O63*$E$4*(1-$C$3)</f>
        <v>0.1973684205</v>
      </c>
      <c r="AF70" s="28">
        <f>'Form Responses 1'!O63*$E$4*(1+$C$3)</f>
        <v>0.32894736749999998</v>
      </c>
      <c r="AG70" s="29" t="b">
        <f>AND('Form Responses 1'!P63&gt;AE70,'Form Responses 1'!P63&lt;AF70)</f>
        <v>1</v>
      </c>
      <c r="AH70" s="27">
        <f t="shared" si="8"/>
        <v>1</v>
      </c>
      <c r="AI70" s="27">
        <f>0.5*$E$4*'Form Responses 1'!O63*'Form Responses 1'!O63*(1-$C$3)</f>
        <v>0.10387811576177285</v>
      </c>
      <c r="AJ70" s="28">
        <f>0.5*$E$4*'Form Responses 1'!O63*'Form Responses 1'!O63*(1+$C$3)</f>
        <v>0.17313019293628806</v>
      </c>
      <c r="AK70" s="29" t="b">
        <f>AND('Form Responses 1'!Q63&gt;AI70,'Form Responses 1'!Q63&lt;AJ70)</f>
        <v>1</v>
      </c>
      <c r="AL70" s="27">
        <f t="shared" si="9"/>
        <v>1</v>
      </c>
      <c r="AM70" s="27">
        <f>'Form Responses 1'!F63*(1-$C$3)</f>
        <v>0.2045454525</v>
      </c>
      <c r="AN70" s="28">
        <f>'Form Responses 1'!F63*(1+$C$3)</f>
        <v>0.34090908750000004</v>
      </c>
      <c r="AO70" s="29" t="b">
        <f>AND('Form Responses 1'!R63&gt;AM70,'Form Responses 1'!R63&lt;AN70)</f>
        <v>1</v>
      </c>
      <c r="AP70" s="27">
        <f t="shared" si="10"/>
        <v>1</v>
      </c>
      <c r="AQ70" s="27">
        <f>'Form Responses 1'!G63*(1-$C$3)</f>
        <v>0.11157</v>
      </c>
      <c r="AR70" s="28">
        <f>'Form Responses 1'!G63*(1+$C$3)</f>
        <v>0.18595</v>
      </c>
      <c r="AS70" s="29" t="b">
        <f>AND('Form Responses 1'!S63&gt;AQ70,'Form Responses 1'!S63&lt;AR70)</f>
        <v>1</v>
      </c>
      <c r="AT70" s="27">
        <f t="shared" si="11"/>
        <v>1</v>
      </c>
      <c r="AU70" s="27">
        <f>('Form Responses 1'!K63+'Form Responses 1'!P63)*(1-$C$3)</f>
        <v>0.20018092102499999</v>
      </c>
      <c r="AV70" s="28">
        <f>('Form Responses 1'!K63+'Form Responses 1'!P63)*(1+$C$3)</f>
        <v>0.333634868375</v>
      </c>
      <c r="AW70" s="29" t="b">
        <f>AND('Form Responses 1'!T63&gt;AU70,'Form Responses 1'!T63&lt;AV70)</f>
        <v>1</v>
      </c>
      <c r="AX70" s="27">
        <f t="shared" si="12"/>
        <v>1</v>
      </c>
      <c r="AY70" s="27">
        <f>('Form Responses 1'!L63+'Form Responses 1'!Q63)*(1-$C$3)</f>
        <v>0.103899210075</v>
      </c>
      <c r="AZ70" s="28">
        <f>('Form Responses 1'!L63+'Form Responses 1'!Q63)*(1+$C$3)</f>
        <v>0.17316535012499998</v>
      </c>
      <c r="BA70" s="29" t="b">
        <f>AND('Form Responses 1'!U63&gt;AY70,'Form Responses 1'!U63&lt;AZ70)</f>
        <v>1</v>
      </c>
      <c r="BB70" s="27">
        <f t="shared" si="13"/>
        <v>1</v>
      </c>
      <c r="BC70" s="27">
        <f>('Form Responses 1'!R63-'Form Responses 1'!T63)/'Form Responses 1'!R63*100</f>
        <v>2.1336740770074161</v>
      </c>
      <c r="BD70" s="27">
        <f>IF(AND(BC70&gt;=20,'Form Responses 1'!V63=$BC$1)=TRUE,1,0)</f>
        <v>0</v>
      </c>
      <c r="BE70" s="27">
        <f>IF(AND(BC70&gt;=0,BC70&lt;=20,'Form Responses 1'!V63=$BC$2)=TRUE,1,0)</f>
        <v>1</v>
      </c>
      <c r="BF70" s="27">
        <f t="shared" si="14"/>
        <v>0</v>
      </c>
      <c r="BG70" s="27">
        <f t="shared" si="15"/>
        <v>1</v>
      </c>
      <c r="BH70" s="27">
        <f>('Form Responses 1'!S63-'Form Responses 1'!U63)/'Form Responses 1'!S63*100</f>
        <v>6.8753158779241836</v>
      </c>
      <c r="BI70" s="28">
        <f>IF(AND(BH70&gt;=20,'Form Responses 1'!W63=$BH$1)=TRUE,1,0)</f>
        <v>0</v>
      </c>
      <c r="BJ70" s="28">
        <f>IF(AND(BH70&gt;=0,BH70&lt;=20,'Form Responses 1'!W63=$BH$2)=TRUE,1,0)</f>
        <v>1</v>
      </c>
      <c r="BK70" s="28">
        <f t="shared" si="16"/>
        <v>0</v>
      </c>
      <c r="BL70" s="27">
        <f t="shared" si="17"/>
        <v>1</v>
      </c>
      <c r="BM70" s="7"/>
    </row>
    <row r="71" spans="1:65" ht="13.8">
      <c r="A71" s="7" t="str">
        <f>'Form Responses 1'!B64</f>
        <v>Student 62</v>
      </c>
      <c r="B71" s="27">
        <f t="shared" si="0"/>
        <v>14</v>
      </c>
      <c r="C71" s="27">
        <f>'Form Responses 1'!C64/'Form Responses 1'!D64*(1-$C$3)</f>
        <v>1.6304347826086956</v>
      </c>
      <c r="D71" s="28">
        <f>'Form Responses 1'!C64/'Form Responses 1'!D64*(1+$C$3)</f>
        <v>2.7173913043478262</v>
      </c>
      <c r="E71" s="29" t="b">
        <f>AND('Form Responses 1'!E64&gt;C71,'Form Responses 1'!E64&lt;D71)</f>
        <v>1</v>
      </c>
      <c r="F71" s="27">
        <f t="shared" si="1"/>
        <v>1</v>
      </c>
      <c r="G71" s="27">
        <f>'Form Responses 1'!E64*$E$3*(1-$C$3)</f>
        <v>0.40760625000000006</v>
      </c>
      <c r="H71" s="28">
        <f>'Form Responses 1'!E64*$E$3*(1+$C$3)</f>
        <v>0.67934375000000002</v>
      </c>
      <c r="I71" s="29" t="b">
        <f>AND('Form Responses 1'!F64&gt;G71,'Form Responses 1'!F64&lt;H71)</f>
        <v>1</v>
      </c>
      <c r="J71" s="27">
        <f t="shared" si="2"/>
        <v>1</v>
      </c>
      <c r="K71" s="27">
        <f>0.5*$E$3*'Form Responses 1'!E64*'Form Responses 1'!E64*(1-$C$3)</f>
        <v>0.44304761343750004</v>
      </c>
      <c r="L71" s="28">
        <f>0.5*$E$3*'Form Responses 1'!E64*'Form Responses 1'!E64*(1+$C$3)</f>
        <v>0.73841268906250002</v>
      </c>
      <c r="M71" s="29" t="b">
        <f>AND('Form Responses 1'!G64&gt;K71,'Form Responses 1'!G64&lt;L71)</f>
        <v>1</v>
      </c>
      <c r="N71" s="27">
        <f t="shared" si="3"/>
        <v>1</v>
      </c>
      <c r="O71" s="27">
        <f>'Form Responses 1'!H64/'Form Responses 1'!I64*(1-$C$3)</f>
        <v>0.1470588235294118</v>
      </c>
      <c r="P71" s="28">
        <f>'Form Responses 1'!H64/'Form Responses 1'!I64*(1+$C$3)</f>
        <v>0.24509803921568629</v>
      </c>
      <c r="Q71" s="30" t="s">
        <v>157</v>
      </c>
      <c r="R71" s="27">
        <f t="shared" si="4"/>
        <v>0</v>
      </c>
      <c r="S71" s="27">
        <f>'Form Responses 1'!J64*$E$3*(1-$C$3)</f>
        <v>3.6768750000000003E-2</v>
      </c>
      <c r="T71" s="28">
        <f>'Form Responses 1'!J64*$E$3*(1+$C$3)</f>
        <v>6.1281249999999995E-2</v>
      </c>
      <c r="U71" s="29" t="b">
        <f>AND('Form Responses 1'!K64&gt;S71,'Form Responses 1'!K64&lt;T71)</f>
        <v>1</v>
      </c>
      <c r="V71" s="27">
        <f t="shared" si="5"/>
        <v>1</v>
      </c>
      <c r="W71" s="27">
        <f>0.5*$E$3*'Form Responses 1'!J64*'Form Responses 1'!J64*(1-$C$3)</f>
        <v>3.6051759374999999E-3</v>
      </c>
      <c r="X71" s="28">
        <f>0.5*$E$3*'Form Responses 1'!J64*'Form Responses 1'!J64*(1+$C$3)</f>
        <v>6.0086265624999993E-3</v>
      </c>
      <c r="Y71" s="29" t="b">
        <f>AND('Form Responses 1'!L64&gt;W71,'Form Responses 1'!L64&lt;X71)</f>
        <v>1</v>
      </c>
      <c r="Z71" s="27">
        <f t="shared" si="6"/>
        <v>1</v>
      </c>
      <c r="AA71" s="27">
        <f>'Form Responses 1'!M64/'Form Responses 1'!N64*(1-$C$3)</f>
        <v>0.72815533980582525</v>
      </c>
      <c r="AB71" s="28">
        <f>'Form Responses 1'!M64/'Form Responses 1'!N64*(1+$C$3)</f>
        <v>1.2135922330097086</v>
      </c>
      <c r="AC71" s="29" t="b">
        <f>AND('Form Responses 1'!O64&gt;AA71,'Form Responses 1'!O64&lt;AB71)</f>
        <v>1</v>
      </c>
      <c r="AD71" s="27">
        <f t="shared" si="7"/>
        <v>1</v>
      </c>
      <c r="AE71" s="27">
        <f>'Form Responses 1'!O64*$E$4*(1-$C$3)</f>
        <v>0.18204375</v>
      </c>
      <c r="AF71" s="28">
        <f>'Form Responses 1'!O64*$E$4*(1+$C$3)</f>
        <v>0.30340624999999999</v>
      </c>
      <c r="AG71" s="29" t="b">
        <f>AND('Form Responses 1'!P64&gt;AE71,'Form Responses 1'!P64&lt;AF71)</f>
        <v>1</v>
      </c>
      <c r="AH71" s="27">
        <f t="shared" si="8"/>
        <v>1</v>
      </c>
      <c r="AI71" s="27">
        <f>0.5*$E$4*'Form Responses 1'!O64*'Form Responses 1'!O64*(1-$C$3)</f>
        <v>8.8373138437499998E-2</v>
      </c>
      <c r="AJ71" s="28">
        <f>0.5*$E$4*'Form Responses 1'!O64*'Form Responses 1'!O64*(1+$C$3)</f>
        <v>0.14728856406249999</v>
      </c>
      <c r="AK71" s="29" t="b">
        <f>AND('Form Responses 1'!Q64&gt;AI71,'Form Responses 1'!Q64&lt;AJ71)</f>
        <v>1</v>
      </c>
      <c r="AL71" s="27">
        <f t="shared" si="9"/>
        <v>1</v>
      </c>
      <c r="AM71" s="27">
        <f>'Form Responses 1'!F64*(1-$C$3)</f>
        <v>0.40762500000000002</v>
      </c>
      <c r="AN71" s="28">
        <f>'Form Responses 1'!F64*(1+$C$3)</f>
        <v>0.67937499999999995</v>
      </c>
      <c r="AO71" s="29" t="b">
        <f>AND('Form Responses 1'!R64&gt;AM71,'Form Responses 1'!R64&lt;AN71)</f>
        <v>1</v>
      </c>
      <c r="AP71" s="27">
        <f t="shared" si="10"/>
        <v>1</v>
      </c>
      <c r="AQ71" s="27">
        <f>'Form Responses 1'!G64*(1-$C$3)</f>
        <v>0.443025</v>
      </c>
      <c r="AR71" s="28">
        <f>'Form Responses 1'!G64*(1+$C$3)</f>
        <v>0.738375</v>
      </c>
      <c r="AS71" s="29" t="b">
        <f>AND('Form Responses 1'!S64&gt;AQ71,'Form Responses 1'!S64&lt;AR71)</f>
        <v>1</v>
      </c>
      <c r="AT71" s="27">
        <f t="shared" si="11"/>
        <v>1</v>
      </c>
      <c r="AU71" s="27">
        <f>('Form Responses 1'!K64+'Form Responses 1'!P64)*(1-$C$3)</f>
        <v>0.218775</v>
      </c>
      <c r="AV71" s="28">
        <f>('Form Responses 1'!K64+'Form Responses 1'!P64)*(1+$C$3)</f>
        <v>0.36462500000000003</v>
      </c>
      <c r="AW71" s="29" t="b">
        <f>AND('Form Responses 1'!T64&gt;AU71,'Form Responses 1'!T64&lt;AV71)</f>
        <v>1</v>
      </c>
      <c r="AX71" s="27">
        <f t="shared" si="12"/>
        <v>1</v>
      </c>
      <c r="AY71" s="27">
        <f>('Form Responses 1'!L64+'Form Responses 1'!Q64)*(1-$C$3)</f>
        <v>9.1950000000000004E-2</v>
      </c>
      <c r="AZ71" s="28">
        <f>('Form Responses 1'!L64+'Form Responses 1'!Q64)*(1+$C$3)</f>
        <v>0.15325</v>
      </c>
      <c r="BA71" s="29" t="b">
        <f>AND('Form Responses 1'!U64&gt;AY71,'Form Responses 1'!U64&lt;AZ71)</f>
        <v>1</v>
      </c>
      <c r="BB71" s="27">
        <f t="shared" si="13"/>
        <v>1</v>
      </c>
      <c r="BC71" s="27">
        <f>('Form Responses 1'!R64-'Form Responses 1'!T64)/'Form Responses 1'!R64*100</f>
        <v>46.329346826126951</v>
      </c>
      <c r="BD71" s="27">
        <f>IF(AND(BC71&gt;=20,'Form Responses 1'!V64=$BC$1)=TRUE,1,0)</f>
        <v>1</v>
      </c>
      <c r="BE71" s="27">
        <f>IF(AND(BC71&gt;=0,BC71&lt;=20,'Form Responses 1'!V64=$BC$2)=TRUE,1,0)</f>
        <v>0</v>
      </c>
      <c r="BF71" s="27">
        <f t="shared" si="14"/>
        <v>0</v>
      </c>
      <c r="BG71" s="27">
        <f t="shared" si="15"/>
        <v>1</v>
      </c>
      <c r="BH71" s="27">
        <f>('Form Responses 1'!S64-'Form Responses 1'!U64)/'Form Responses 1'!S64*100</f>
        <v>79.244963602505507</v>
      </c>
      <c r="BI71" s="28">
        <f>IF(AND(BH71&gt;=20,'Form Responses 1'!W64=$BH$1)=TRUE,1,0)</f>
        <v>1</v>
      </c>
      <c r="BJ71" s="28">
        <f>IF(AND(BH71&gt;=0,BH71&lt;=20,'Form Responses 1'!W64=$BH$2)=TRUE,1,0)</f>
        <v>0</v>
      </c>
      <c r="BK71" s="28">
        <f t="shared" si="16"/>
        <v>0</v>
      </c>
      <c r="BL71" s="27">
        <f t="shared" si="17"/>
        <v>1</v>
      </c>
      <c r="BM71" s="7"/>
    </row>
    <row r="72" spans="1:65" ht="13.8">
      <c r="A72" s="7" t="str">
        <f>'Form Responses 1'!B65</f>
        <v>Student 63</v>
      </c>
      <c r="B72" s="27">
        <f t="shared" si="0"/>
        <v>14</v>
      </c>
      <c r="C72" s="27">
        <f>'Form Responses 1'!C65/'Form Responses 1'!D65*(1-$C$3)</f>
        <v>1.6304347826086956</v>
      </c>
      <c r="D72" s="28">
        <f>'Form Responses 1'!C65/'Form Responses 1'!D65*(1+$C$3)</f>
        <v>2.7173913043478262</v>
      </c>
      <c r="E72" s="29" t="b">
        <f>AND('Form Responses 1'!E65&gt;C72,'Form Responses 1'!E65&lt;D72)</f>
        <v>1</v>
      </c>
      <c r="F72" s="27">
        <f t="shared" si="1"/>
        <v>1</v>
      </c>
      <c r="G72" s="27">
        <f>'Form Responses 1'!E65*$E$3*(1-$C$3)</f>
        <v>0.40760869556250001</v>
      </c>
      <c r="H72" s="28">
        <f>'Form Responses 1'!E65*$E$3*(1+$C$3)</f>
        <v>0.67934782593750009</v>
      </c>
      <c r="I72" s="29" t="b">
        <f>AND('Form Responses 1'!F65&gt;G72,'Form Responses 1'!F65&lt;H72)</f>
        <v>1</v>
      </c>
      <c r="J72" s="27">
        <f t="shared" si="2"/>
        <v>1</v>
      </c>
      <c r="K72" s="27">
        <f>0.5*$E$3*'Form Responses 1'!E65*'Form Responses 1'!E65*(1-$C$3)</f>
        <v>0.44305292986176753</v>
      </c>
      <c r="L72" s="28">
        <f>0.5*$E$3*'Form Responses 1'!E65*'Form Responses 1'!E65*(1+$C$3)</f>
        <v>0.7384215497696125</v>
      </c>
      <c r="M72" s="29" t="b">
        <f>AND('Form Responses 1'!G65&gt;K72,'Form Responses 1'!G65&lt;L72)</f>
        <v>1</v>
      </c>
      <c r="N72" s="27">
        <f t="shared" si="3"/>
        <v>1</v>
      </c>
      <c r="O72" s="27">
        <f>'Form Responses 1'!H65/'Form Responses 1'!I65*(1-$C$3)</f>
        <v>0.1470588235294118</v>
      </c>
      <c r="P72" s="28">
        <f>'Form Responses 1'!H65/'Form Responses 1'!I65*(1+$C$3)</f>
        <v>0.24509803921568629</v>
      </c>
      <c r="Q72" s="30" t="s">
        <v>157</v>
      </c>
      <c r="R72" s="27">
        <f t="shared" si="4"/>
        <v>0</v>
      </c>
      <c r="S72" s="27">
        <f>'Form Responses 1'!J65*$E$3*(1-$C$3)</f>
        <v>3.6764705887499999E-2</v>
      </c>
      <c r="T72" s="28">
        <f>'Form Responses 1'!J65*$E$3*(1+$C$3)</f>
        <v>6.1274509812500003E-2</v>
      </c>
      <c r="U72" s="29" t="b">
        <f>AND('Form Responses 1'!K65&gt;S72,'Form Responses 1'!K65&lt;T72)</f>
        <v>1</v>
      </c>
      <c r="V72" s="27">
        <f t="shared" si="5"/>
        <v>1</v>
      </c>
      <c r="W72" s="27">
        <f>0.5*$E$3*'Form Responses 1'!J65*'Form Responses 1'!J65*(1-$C$3)</f>
        <v>3.6043829306516726E-3</v>
      </c>
      <c r="X72" s="28">
        <f>0.5*$E$3*'Form Responses 1'!J65*'Form Responses 1'!J65*(1+$C$3)</f>
        <v>6.007304884419455E-3</v>
      </c>
      <c r="Y72" s="29" t="b">
        <f>AND('Form Responses 1'!L65&gt;W72,'Form Responses 1'!L65&lt;X72)</f>
        <v>1</v>
      </c>
      <c r="Z72" s="27">
        <f t="shared" si="6"/>
        <v>1</v>
      </c>
      <c r="AA72" s="27">
        <f>'Form Responses 1'!M65/'Form Responses 1'!N65*(1-$C$3)</f>
        <v>0.72815533980582525</v>
      </c>
      <c r="AB72" s="28">
        <f>'Form Responses 1'!M65/'Form Responses 1'!N65*(1+$C$3)</f>
        <v>1.2135922330097086</v>
      </c>
      <c r="AC72" s="29" t="b">
        <f>AND('Form Responses 1'!O65&gt;AA72,'Form Responses 1'!O65&lt;AB72)</f>
        <v>1</v>
      </c>
      <c r="AD72" s="27">
        <f t="shared" si="7"/>
        <v>1</v>
      </c>
      <c r="AE72" s="27">
        <f>'Form Responses 1'!O65*$E$4*(1-$C$3)</f>
        <v>0.18203883495000001</v>
      </c>
      <c r="AF72" s="28">
        <f>'Form Responses 1'!O65*$E$4*(1+$C$3)</f>
        <v>0.30339805824999999</v>
      </c>
      <c r="AG72" s="29" t="b">
        <f>AND('Form Responses 1'!P65&gt;AE72,'Form Responses 1'!P65&lt;AF72)</f>
        <v>1</v>
      </c>
      <c r="AH72" s="27">
        <f t="shared" si="8"/>
        <v>1</v>
      </c>
      <c r="AI72" s="27">
        <f>0.5*$E$4*'Form Responses 1'!O65*'Form Responses 1'!O65*(1-$C$3)</f>
        <v>8.8368366479875587E-2</v>
      </c>
      <c r="AJ72" s="28">
        <f>0.5*$E$4*'Form Responses 1'!O65*'Form Responses 1'!O65*(1+$C$3)</f>
        <v>0.14728061079979263</v>
      </c>
      <c r="AK72" s="29" t="b">
        <f>AND('Form Responses 1'!Q65&gt;AI72,'Form Responses 1'!Q65&lt;AJ72)</f>
        <v>1</v>
      </c>
      <c r="AL72" s="27">
        <f t="shared" si="9"/>
        <v>1</v>
      </c>
      <c r="AM72" s="27">
        <f>'Form Responses 1'!F65*(1-$C$3)</f>
        <v>0.40760869567499997</v>
      </c>
      <c r="AN72" s="28">
        <f>'Form Responses 1'!F65*(1+$C$3)</f>
        <v>0.67934782612499989</v>
      </c>
      <c r="AO72" s="29" t="b">
        <f>AND('Form Responses 1'!R65&gt;AM72,'Form Responses 1'!R65&lt;AN72)</f>
        <v>1</v>
      </c>
      <c r="AP72" s="27">
        <f t="shared" si="10"/>
        <v>1</v>
      </c>
      <c r="AQ72" s="27">
        <f>'Form Responses 1'!G65*(1-$C$3)</f>
        <v>0.44305293007499996</v>
      </c>
      <c r="AR72" s="28">
        <f>'Form Responses 1'!G65*(1+$C$3)</f>
        <v>0.73842155012499999</v>
      </c>
      <c r="AS72" s="29" t="b">
        <f>AND('Form Responses 1'!S65&gt;AQ72,'Form Responses 1'!S65&lt;AR72)</f>
        <v>1</v>
      </c>
      <c r="AT72" s="27">
        <f t="shared" si="11"/>
        <v>1</v>
      </c>
      <c r="AU72" s="27">
        <f>('Form Responses 1'!K65+'Form Responses 1'!P65)*(1-$C$3)</f>
        <v>0.2188035408</v>
      </c>
      <c r="AV72" s="28">
        <f>('Form Responses 1'!K65+'Form Responses 1'!P65)*(1+$C$3)</f>
        <v>0.36467256800000003</v>
      </c>
      <c r="AW72" s="29" t="b">
        <f>AND('Form Responses 1'!T65&gt;AU72,'Form Responses 1'!T65&lt;AV72)</f>
        <v>1</v>
      </c>
      <c r="AX72" s="27">
        <f t="shared" si="12"/>
        <v>1</v>
      </c>
      <c r="AY72" s="27">
        <f>('Form Responses 1'!L65+'Form Responses 1'!Q65)*(1-$C$3)</f>
        <v>9.1972749374999996E-2</v>
      </c>
      <c r="AZ72" s="28">
        <f>('Form Responses 1'!L65+'Form Responses 1'!Q65)*(1+$C$3)</f>
        <v>0.15328791562499999</v>
      </c>
      <c r="BA72" s="29" t="b">
        <f>AND('Form Responses 1'!U65&gt;AY72,'Form Responses 1'!U65&lt;AZ72)</f>
        <v>1</v>
      </c>
      <c r="BB72" s="27">
        <f t="shared" si="13"/>
        <v>1</v>
      </c>
      <c r="BC72" s="27">
        <f>('Form Responses 1'!R65-'Form Responses 1'!T65)/'Form Responses 1'!R65*100</f>
        <v>46.320197993406062</v>
      </c>
      <c r="BD72" s="27">
        <f>IF(AND(BC72&gt;=20,'Form Responses 1'!V65=$BC$1)=TRUE,1,0)</f>
        <v>1</v>
      </c>
      <c r="BE72" s="27">
        <f>IF(AND(BC72&gt;=0,BC72&lt;=20,'Form Responses 1'!V65=$BC$2)=TRUE,1,0)</f>
        <v>0</v>
      </c>
      <c r="BF72" s="27">
        <f t="shared" si="14"/>
        <v>0</v>
      </c>
      <c r="BG72" s="27">
        <f t="shared" si="15"/>
        <v>1</v>
      </c>
      <c r="BH72" s="27">
        <f>('Form Responses 1'!S65-'Form Responses 1'!U65)/'Form Responses 1'!S65*100</f>
        <v>79.241137315256921</v>
      </c>
      <c r="BI72" s="28">
        <f>IF(AND(BH72&gt;=20,'Form Responses 1'!W65=$BH$1)=TRUE,1,0)</f>
        <v>1</v>
      </c>
      <c r="BJ72" s="28">
        <f>IF(AND(BH72&gt;=0,BH72&lt;=20,'Form Responses 1'!W65=$BH$2)=TRUE,1,0)</f>
        <v>0</v>
      </c>
      <c r="BK72" s="28">
        <f t="shared" si="16"/>
        <v>0</v>
      </c>
      <c r="BL72" s="27">
        <f t="shared" si="17"/>
        <v>1</v>
      </c>
      <c r="BM72" s="7"/>
    </row>
    <row r="73" spans="1:65" ht="13.8">
      <c r="A73" s="7" t="str">
        <f>'Form Responses 1'!B66</f>
        <v>Student 64</v>
      </c>
      <c r="B73" s="27">
        <f t="shared" si="0"/>
        <v>14</v>
      </c>
      <c r="C73" s="27">
        <f>'Form Responses 1'!C66/'Form Responses 1'!D66*(1-$C$3)</f>
        <v>1.6304347826086956</v>
      </c>
      <c r="D73" s="28">
        <f>'Form Responses 1'!C66/'Form Responses 1'!D66*(1+$C$3)</f>
        <v>2.7173913043478262</v>
      </c>
      <c r="E73" s="29" t="b">
        <f>AND('Form Responses 1'!E66&gt;C73,'Form Responses 1'!E66&lt;D73)</f>
        <v>1</v>
      </c>
      <c r="F73" s="27">
        <f t="shared" si="1"/>
        <v>1</v>
      </c>
      <c r="G73" s="27">
        <f>'Form Responses 1'!E66*$E$3*(1-$C$3)</f>
        <v>0.40760625000000006</v>
      </c>
      <c r="H73" s="28">
        <f>'Form Responses 1'!E66*$E$3*(1+$C$3)</f>
        <v>0.67934375000000002</v>
      </c>
      <c r="I73" s="29" t="b">
        <f>AND('Form Responses 1'!F66&gt;G73,'Form Responses 1'!F66&lt;H73)</f>
        <v>1</v>
      </c>
      <c r="J73" s="27">
        <f t="shared" si="2"/>
        <v>1</v>
      </c>
      <c r="K73" s="27">
        <f>0.5*$E$3*'Form Responses 1'!E66*'Form Responses 1'!E66*(1-$C$3)</f>
        <v>0.44304761343750004</v>
      </c>
      <c r="L73" s="28">
        <f>0.5*$E$3*'Form Responses 1'!E66*'Form Responses 1'!E66*(1+$C$3)</f>
        <v>0.73841268906250002</v>
      </c>
      <c r="M73" s="29" t="b">
        <f>AND('Form Responses 1'!G66&gt;K73,'Form Responses 1'!G66&lt;L73)</f>
        <v>1</v>
      </c>
      <c r="N73" s="27">
        <f t="shared" si="3"/>
        <v>1</v>
      </c>
      <c r="O73" s="27">
        <f>'Form Responses 1'!H66/'Form Responses 1'!I66*(1-$C$3)</f>
        <v>0.1470588235294118</v>
      </c>
      <c r="P73" s="28">
        <f>'Form Responses 1'!H66/'Form Responses 1'!I66*(1+$C$3)</f>
        <v>0.24509803921568629</v>
      </c>
      <c r="Q73" s="30" t="s">
        <v>157</v>
      </c>
      <c r="R73" s="27">
        <f t="shared" si="4"/>
        <v>0</v>
      </c>
      <c r="S73" s="27">
        <f>'Form Responses 1'!J66*$E$3*(1-$C$3)</f>
        <v>3.6764999999999999E-2</v>
      </c>
      <c r="T73" s="28">
        <f>'Form Responses 1'!J66*$E$3*(1+$C$3)</f>
        <v>6.1275000000000003E-2</v>
      </c>
      <c r="U73" s="29" t="b">
        <f>AND('Form Responses 1'!K66&gt;S73,'Form Responses 1'!K66&lt;T73)</f>
        <v>1</v>
      </c>
      <c r="V73" s="27">
        <f t="shared" si="5"/>
        <v>1</v>
      </c>
      <c r="W73" s="27">
        <f>0.5*$E$3*'Form Responses 1'!J66*'Form Responses 1'!J66*(1-$C$3)</f>
        <v>3.6044406000000002E-3</v>
      </c>
      <c r="X73" s="28">
        <f>0.5*$E$3*'Form Responses 1'!J66*'Form Responses 1'!J66*(1+$C$3)</f>
        <v>6.0074010000000008E-3</v>
      </c>
      <c r="Y73" s="29" t="b">
        <f>AND('Form Responses 1'!L66&gt;W73,'Form Responses 1'!L66&lt;X73)</f>
        <v>1</v>
      </c>
      <c r="Z73" s="27">
        <f t="shared" si="6"/>
        <v>1</v>
      </c>
      <c r="AA73" s="27">
        <f>'Form Responses 1'!M66/'Form Responses 1'!N66*(1-$C$3)</f>
        <v>0.72815533980582525</v>
      </c>
      <c r="AB73" s="28">
        <f>'Form Responses 1'!M66/'Form Responses 1'!N66*(1+$C$3)</f>
        <v>1.2135922330097086</v>
      </c>
      <c r="AC73" s="29" t="b">
        <f>AND('Form Responses 1'!O66&gt;AA73,'Form Responses 1'!O66&lt;AB73)</f>
        <v>1</v>
      </c>
      <c r="AD73" s="27">
        <f t="shared" si="7"/>
        <v>1</v>
      </c>
      <c r="AE73" s="27">
        <f>'Form Responses 1'!O66*$E$4*(1-$C$3)</f>
        <v>0.18203887499999999</v>
      </c>
      <c r="AF73" s="28">
        <f>'Form Responses 1'!O66*$E$4*(1+$C$3)</f>
        <v>0.30339812500000002</v>
      </c>
      <c r="AG73" s="29" t="b">
        <f>AND('Form Responses 1'!P66&gt;AE73,'Form Responses 1'!P66&lt;AF73)</f>
        <v>1</v>
      </c>
      <c r="AH73" s="27">
        <f t="shared" si="8"/>
        <v>1</v>
      </c>
      <c r="AI73" s="27">
        <f>0.5*$E$4*'Form Responses 1'!O66*'Form Responses 1'!O66*(1-$C$3)</f>
        <v>8.8368405363375008E-2</v>
      </c>
      <c r="AJ73" s="28">
        <f>0.5*$E$4*'Form Responses 1'!O66*'Form Responses 1'!O66*(1+$C$3)</f>
        <v>0.14728067560562499</v>
      </c>
      <c r="AK73" s="29" t="b">
        <f>AND('Form Responses 1'!Q66&gt;AI73,'Form Responses 1'!Q66&lt;AJ73)</f>
        <v>1</v>
      </c>
      <c r="AL73" s="27">
        <f t="shared" si="9"/>
        <v>1</v>
      </c>
      <c r="AM73" s="27">
        <f>'Form Responses 1'!F66*(1-$C$3)</f>
        <v>0.40760999999999997</v>
      </c>
      <c r="AN73" s="28">
        <f>'Form Responses 1'!F66*(1+$C$3)</f>
        <v>0.6793499999999999</v>
      </c>
      <c r="AO73" s="29" t="b">
        <f>AND('Form Responses 1'!R66&gt;AM73,'Form Responses 1'!R66&lt;AN73)</f>
        <v>1</v>
      </c>
      <c r="AP73" s="27">
        <f t="shared" si="10"/>
        <v>1</v>
      </c>
      <c r="AQ73" s="27">
        <f>'Form Responses 1'!G66*(1-$C$3)</f>
        <v>0.44305500000000003</v>
      </c>
      <c r="AR73" s="28">
        <f>'Form Responses 1'!G66*(1+$C$3)</f>
        <v>0.73842500000000011</v>
      </c>
      <c r="AS73" s="29" t="b">
        <f>AND('Form Responses 1'!S66&gt;AQ73,'Form Responses 1'!S66&lt;AR73)</f>
        <v>1</v>
      </c>
      <c r="AT73" s="27">
        <f t="shared" si="11"/>
        <v>1</v>
      </c>
      <c r="AU73" s="27">
        <f>('Form Responses 1'!K66+'Form Responses 1'!P66)*(1-$C$3)</f>
        <v>0.21880349999999998</v>
      </c>
      <c r="AV73" s="28">
        <f>('Form Responses 1'!K66+'Form Responses 1'!P66)*(1+$C$3)</f>
        <v>0.36467250000000001</v>
      </c>
      <c r="AW73" s="29" t="b">
        <f>AND('Form Responses 1'!T66&gt;AU73,'Form Responses 1'!T66&lt;AV73)</f>
        <v>1</v>
      </c>
      <c r="AX73" s="27">
        <f t="shared" si="12"/>
        <v>1</v>
      </c>
      <c r="AY73" s="27">
        <f>('Form Responses 1'!L66+'Form Responses 1'!Q66)*(1-$C$3)</f>
        <v>9.1968374999999991E-2</v>
      </c>
      <c r="AZ73" s="28">
        <f>('Form Responses 1'!L66+'Form Responses 1'!Q66)*(1+$C$3)</f>
        <v>0.153280625</v>
      </c>
      <c r="BA73" s="29" t="b">
        <f>AND('Form Responses 1'!U66&gt;AY73,'Form Responses 1'!U66&lt;AZ73)</f>
        <v>1</v>
      </c>
      <c r="BB73" s="27">
        <f t="shared" si="13"/>
        <v>1</v>
      </c>
      <c r="BC73" s="27">
        <f>('Form Responses 1'!R66-'Form Responses 1'!T66)/'Form Responses 1'!R66*100</f>
        <v>46.3203613748436</v>
      </c>
      <c r="BD73" s="27">
        <f>IF(AND(BC73&gt;=20,'Form Responses 1'!V66=$BC$1)=TRUE,1,0)</f>
        <v>1</v>
      </c>
      <c r="BE73" s="27">
        <f>IF(AND(BC73&gt;=0,BC73&lt;=20,'Form Responses 1'!V66=$BC$2)=TRUE,1,0)</f>
        <v>0</v>
      </c>
      <c r="BF73" s="27">
        <f t="shared" si="14"/>
        <v>0</v>
      </c>
      <c r="BG73" s="27">
        <f t="shared" si="15"/>
        <v>1</v>
      </c>
      <c r="BH73" s="27">
        <f>('Form Responses 1'!S66-'Form Responses 1'!U66)/'Form Responses 1'!S66*100</f>
        <v>79.241234299353351</v>
      </c>
      <c r="BI73" s="28">
        <f>IF(AND(BH73&gt;=20,'Form Responses 1'!W66=$BH$1)=TRUE,1,0)</f>
        <v>1</v>
      </c>
      <c r="BJ73" s="28">
        <f>IF(AND(BH73&gt;=0,BH73&lt;=20,'Form Responses 1'!W66=$BH$2)=TRUE,1,0)</f>
        <v>0</v>
      </c>
      <c r="BK73" s="28">
        <f t="shared" si="16"/>
        <v>0</v>
      </c>
      <c r="BL73" s="27">
        <f t="shared" si="17"/>
        <v>1</v>
      </c>
      <c r="BM73" s="7"/>
    </row>
    <row r="74" spans="1:65" ht="13.8">
      <c r="A74" s="7" t="str">
        <f>'Form Responses 1'!B67</f>
        <v>Student 65</v>
      </c>
      <c r="B74" s="27">
        <f t="shared" si="0"/>
        <v>14</v>
      </c>
      <c r="C74" s="27">
        <f>'Form Responses 1'!C67/'Form Responses 1'!D67*(1-$C$3)</f>
        <v>1.6304347826086956</v>
      </c>
      <c r="D74" s="28">
        <f>'Form Responses 1'!C67/'Form Responses 1'!D67*(1+$C$3)</f>
        <v>2.7173913043478262</v>
      </c>
      <c r="E74" s="29" t="b">
        <f>AND('Form Responses 1'!E67&gt;C74,'Form Responses 1'!E67&lt;D74)</f>
        <v>1</v>
      </c>
      <c r="F74" s="27">
        <f t="shared" si="1"/>
        <v>1</v>
      </c>
      <c r="G74" s="27">
        <f>'Form Responses 1'!E67*$E$3*(1-$C$3)</f>
        <v>0.40760869556250001</v>
      </c>
      <c r="H74" s="28">
        <f>'Form Responses 1'!E67*$E$3*(1+$C$3)</f>
        <v>0.67934782593750009</v>
      </c>
      <c r="I74" s="29" t="b">
        <f>AND('Form Responses 1'!F67&gt;G74,'Form Responses 1'!F67&lt;H74)</f>
        <v>1</v>
      </c>
      <c r="J74" s="27">
        <f t="shared" si="2"/>
        <v>1</v>
      </c>
      <c r="K74" s="27">
        <f>0.5*$E$3*'Form Responses 1'!E67*'Form Responses 1'!E67*(1-$C$3)</f>
        <v>0.44305292986176753</v>
      </c>
      <c r="L74" s="28">
        <f>0.5*$E$3*'Form Responses 1'!E67*'Form Responses 1'!E67*(1+$C$3)</f>
        <v>0.7384215497696125</v>
      </c>
      <c r="M74" s="29" t="b">
        <f>AND('Form Responses 1'!G67&gt;K74,'Form Responses 1'!G67&lt;L74)</f>
        <v>1</v>
      </c>
      <c r="N74" s="27">
        <f t="shared" si="3"/>
        <v>1</v>
      </c>
      <c r="O74" s="27">
        <f>'Form Responses 1'!H67/'Form Responses 1'!I67*(1-$C$3)</f>
        <v>0.1470588235294118</v>
      </c>
      <c r="P74" s="28">
        <f>'Form Responses 1'!H67/'Form Responses 1'!I67*(1+$C$3)</f>
        <v>0.24509803921568629</v>
      </c>
      <c r="Q74" s="30" t="s">
        <v>157</v>
      </c>
      <c r="R74" s="27">
        <f t="shared" si="4"/>
        <v>0</v>
      </c>
      <c r="S74" s="27">
        <f>'Form Responses 1'!J67*$E$3*(1-$C$3)</f>
        <v>3.6764705887499999E-2</v>
      </c>
      <c r="T74" s="28">
        <f>'Form Responses 1'!J67*$E$3*(1+$C$3)</f>
        <v>6.1274509812500003E-2</v>
      </c>
      <c r="U74" s="29" t="b">
        <f>AND('Form Responses 1'!K67&gt;S74,'Form Responses 1'!K67&lt;T74)</f>
        <v>1</v>
      </c>
      <c r="V74" s="27">
        <f t="shared" si="5"/>
        <v>1</v>
      </c>
      <c r="W74" s="27">
        <f>0.5*$E$3*'Form Responses 1'!J67*'Form Responses 1'!J67*(1-$C$3)</f>
        <v>3.6043829306516726E-3</v>
      </c>
      <c r="X74" s="28">
        <f>0.5*$E$3*'Form Responses 1'!J67*'Form Responses 1'!J67*(1+$C$3)</f>
        <v>6.007304884419455E-3</v>
      </c>
      <c r="Y74" s="29" t="b">
        <f>AND('Form Responses 1'!L67&gt;W74,'Form Responses 1'!L67&lt;X74)</f>
        <v>1</v>
      </c>
      <c r="Z74" s="27">
        <f t="shared" si="6"/>
        <v>1</v>
      </c>
      <c r="AA74" s="27">
        <f>'Form Responses 1'!M67/'Form Responses 1'!N67*(1-$C$3)</f>
        <v>0.72815533980582525</v>
      </c>
      <c r="AB74" s="28">
        <f>'Form Responses 1'!M67/'Form Responses 1'!N67*(1+$C$3)</f>
        <v>1.2135922330097086</v>
      </c>
      <c r="AC74" s="29" t="b">
        <f>AND('Form Responses 1'!O67&gt;AA74,'Form Responses 1'!O67&lt;AB74)</f>
        <v>1</v>
      </c>
      <c r="AD74" s="27">
        <f t="shared" si="7"/>
        <v>1</v>
      </c>
      <c r="AE74" s="27">
        <f>'Form Responses 1'!O67*$E$4*(1-$C$3)</f>
        <v>0.18203883495000001</v>
      </c>
      <c r="AF74" s="28">
        <f>'Form Responses 1'!O67*$E$4*(1+$C$3)</f>
        <v>0.30339805824999999</v>
      </c>
      <c r="AG74" s="29" t="b">
        <f>AND('Form Responses 1'!P67&gt;AE74,'Form Responses 1'!P67&lt;AF74)</f>
        <v>1</v>
      </c>
      <c r="AH74" s="27">
        <f t="shared" si="8"/>
        <v>1</v>
      </c>
      <c r="AI74" s="27">
        <f>0.5*$E$4*'Form Responses 1'!O67*'Form Responses 1'!O67*(1-$C$3)</f>
        <v>8.8368366479875587E-2</v>
      </c>
      <c r="AJ74" s="28">
        <f>0.5*$E$4*'Form Responses 1'!O67*'Form Responses 1'!O67*(1+$C$3)</f>
        <v>0.14728061079979263</v>
      </c>
      <c r="AK74" s="29" t="b">
        <f>AND('Form Responses 1'!Q67&gt;AI74,'Form Responses 1'!Q67&lt;AJ74)</f>
        <v>1</v>
      </c>
      <c r="AL74" s="27">
        <f t="shared" si="9"/>
        <v>1</v>
      </c>
      <c r="AM74" s="27">
        <f>'Form Responses 1'!F67*(1-$C$3)</f>
        <v>0.40760869567499997</v>
      </c>
      <c r="AN74" s="28">
        <f>'Form Responses 1'!F67*(1+$C$3)</f>
        <v>0.67934782612499989</v>
      </c>
      <c r="AO74" s="29" t="b">
        <f>AND('Form Responses 1'!R67&gt;AM74,'Form Responses 1'!R67&lt;AN74)</f>
        <v>1</v>
      </c>
      <c r="AP74" s="27">
        <f t="shared" si="10"/>
        <v>1</v>
      </c>
      <c r="AQ74" s="27">
        <f>'Form Responses 1'!G67*(1-$C$3)</f>
        <v>0.44305293007499996</v>
      </c>
      <c r="AR74" s="28">
        <f>'Form Responses 1'!G67*(1+$C$3)</f>
        <v>0.73842155012499999</v>
      </c>
      <c r="AS74" s="29" t="b">
        <f>AND('Form Responses 1'!S67&gt;AQ74,'Form Responses 1'!S67&lt;AR74)</f>
        <v>1</v>
      </c>
      <c r="AT74" s="27">
        <f t="shared" si="11"/>
        <v>1</v>
      </c>
      <c r="AU74" s="27">
        <f>('Form Responses 1'!K67+'Form Responses 1'!P67)*(1-$C$3)</f>
        <v>0.2188035408</v>
      </c>
      <c r="AV74" s="28">
        <f>('Form Responses 1'!K67+'Form Responses 1'!P67)*(1+$C$3)</f>
        <v>0.36467256800000003</v>
      </c>
      <c r="AW74" s="29" t="b">
        <f>AND('Form Responses 1'!T67&gt;AU74,'Form Responses 1'!T67&lt;AV74)</f>
        <v>1</v>
      </c>
      <c r="AX74" s="27">
        <f t="shared" si="12"/>
        <v>1</v>
      </c>
      <c r="AY74" s="27">
        <f>('Form Responses 1'!L67+'Form Responses 1'!Q67)*(1-$C$3)</f>
        <v>9.1972749374999996E-2</v>
      </c>
      <c r="AZ74" s="28">
        <f>('Form Responses 1'!L67+'Form Responses 1'!Q67)*(1+$C$3)</f>
        <v>0.15328791562499999</v>
      </c>
      <c r="BA74" s="29" t="b">
        <f>AND('Form Responses 1'!U67&gt;AY74,'Form Responses 1'!U67&lt;AZ74)</f>
        <v>1</v>
      </c>
      <c r="BB74" s="27">
        <f t="shared" si="13"/>
        <v>1</v>
      </c>
      <c r="BC74" s="27">
        <f>('Form Responses 1'!R67-'Form Responses 1'!T67)/'Form Responses 1'!R67*100</f>
        <v>46.320197993406062</v>
      </c>
      <c r="BD74" s="27">
        <f>IF(AND(BC74&gt;=20,'Form Responses 1'!V67=$BC$1)=TRUE,1,0)</f>
        <v>1</v>
      </c>
      <c r="BE74" s="27">
        <f>IF(AND(BC74&gt;=0,BC74&lt;=20,'Form Responses 1'!V67=$BC$2)=TRUE,1,0)</f>
        <v>0</v>
      </c>
      <c r="BF74" s="27">
        <f t="shared" si="14"/>
        <v>0</v>
      </c>
      <c r="BG74" s="27">
        <f t="shared" si="15"/>
        <v>1</v>
      </c>
      <c r="BH74" s="27">
        <f>('Form Responses 1'!S67-'Form Responses 1'!U67)/'Form Responses 1'!S67*100</f>
        <v>79.241137315256921</v>
      </c>
      <c r="BI74" s="28">
        <f>IF(AND(BH74&gt;=20,'Form Responses 1'!W67=$BH$1)=TRUE,1,0)</f>
        <v>1</v>
      </c>
      <c r="BJ74" s="28">
        <f>IF(AND(BH74&gt;=0,BH74&lt;=20,'Form Responses 1'!W67=$BH$2)=TRUE,1,0)</f>
        <v>0</v>
      </c>
      <c r="BK74" s="28">
        <f t="shared" si="16"/>
        <v>0</v>
      </c>
      <c r="BL74" s="27">
        <f t="shared" si="17"/>
        <v>1</v>
      </c>
      <c r="BM74" s="7"/>
    </row>
    <row r="75" spans="1:65" ht="13.8">
      <c r="A75" s="7" t="str">
        <f>'Form Responses 1'!B68</f>
        <v>Student 66</v>
      </c>
      <c r="B75" s="27">
        <f t="shared" si="0"/>
        <v>12</v>
      </c>
      <c r="C75" s="27">
        <f>'Form Responses 1'!C68/'Form Responses 1'!D68*(1-$C$3)</f>
        <v>1.6304347826086956</v>
      </c>
      <c r="D75" s="28">
        <f>'Form Responses 1'!C68/'Form Responses 1'!D68*(1+$C$3)</f>
        <v>2.7173913043478262</v>
      </c>
      <c r="E75" s="29" t="b">
        <f>AND('Form Responses 1'!E68&gt;C75,'Form Responses 1'!E68&lt;D75)</f>
        <v>1</v>
      </c>
      <c r="F75" s="27">
        <f t="shared" si="1"/>
        <v>1</v>
      </c>
      <c r="G75" s="27">
        <f>'Form Responses 1'!E68*$E$3*(1-$C$3)</f>
        <v>0.40760869556250001</v>
      </c>
      <c r="H75" s="28">
        <f>'Form Responses 1'!E68*$E$3*(1+$C$3)</f>
        <v>0.67934782593750009</v>
      </c>
      <c r="I75" s="29" t="b">
        <f>AND('Form Responses 1'!F68&gt;G75,'Form Responses 1'!F68&lt;H75)</f>
        <v>1</v>
      </c>
      <c r="J75" s="27">
        <f t="shared" si="2"/>
        <v>1</v>
      </c>
      <c r="K75" s="27">
        <f>0.5*$E$3*'Form Responses 1'!E68*'Form Responses 1'!E68*(1-$C$3)</f>
        <v>0.44305292986176753</v>
      </c>
      <c r="L75" s="28">
        <f>0.5*$E$3*'Form Responses 1'!E68*'Form Responses 1'!E68*(1+$C$3)</f>
        <v>0.7384215497696125</v>
      </c>
      <c r="M75" s="29" t="b">
        <f>AND('Form Responses 1'!G68&gt;K75,'Form Responses 1'!G68&lt;L75)</f>
        <v>0</v>
      </c>
      <c r="N75" s="27">
        <f t="shared" si="3"/>
        <v>0</v>
      </c>
      <c r="O75" s="27">
        <f>'Form Responses 1'!H68/'Form Responses 1'!I68*(1-$C$3)</f>
        <v>0.1470588235294118</v>
      </c>
      <c r="P75" s="28">
        <f>'Form Responses 1'!H68/'Form Responses 1'!I68*(1+$C$3)</f>
        <v>0.24509803921568629</v>
      </c>
      <c r="Q75" s="30" t="s">
        <v>157</v>
      </c>
      <c r="R75" s="27">
        <f t="shared" si="4"/>
        <v>0</v>
      </c>
      <c r="S75" s="27">
        <f>'Form Responses 1'!J68*$E$3*(1-$C$3)</f>
        <v>3.6764705887499999E-2</v>
      </c>
      <c r="T75" s="28">
        <f>'Form Responses 1'!J68*$E$3*(1+$C$3)</f>
        <v>6.1274509812500003E-2</v>
      </c>
      <c r="U75" s="29" t="b">
        <f>AND('Form Responses 1'!K68&gt;S75,'Form Responses 1'!K68&lt;T75)</f>
        <v>1</v>
      </c>
      <c r="V75" s="27">
        <f t="shared" si="5"/>
        <v>1</v>
      </c>
      <c r="W75" s="27">
        <f>0.5*$E$3*'Form Responses 1'!J68*'Form Responses 1'!J68*(1-$C$3)</f>
        <v>3.6043829306516726E-3</v>
      </c>
      <c r="X75" s="28">
        <f>0.5*$E$3*'Form Responses 1'!J68*'Form Responses 1'!J68*(1+$C$3)</f>
        <v>6.007304884419455E-3</v>
      </c>
      <c r="Y75" s="29" t="b">
        <f>AND('Form Responses 1'!L68&gt;W75,'Form Responses 1'!L68&lt;X75)</f>
        <v>1</v>
      </c>
      <c r="Z75" s="27">
        <f t="shared" si="6"/>
        <v>1</v>
      </c>
      <c r="AA75" s="27">
        <f>'Form Responses 1'!M68/'Form Responses 1'!N68*(1-$C$3)</f>
        <v>0.72815533980582525</v>
      </c>
      <c r="AB75" s="28">
        <f>'Form Responses 1'!M68/'Form Responses 1'!N68*(1+$C$3)</f>
        <v>1.2135922330097086</v>
      </c>
      <c r="AC75" s="29" t="b">
        <f>AND('Form Responses 1'!O68&gt;AA75,'Form Responses 1'!O68&lt;AB75)</f>
        <v>1</v>
      </c>
      <c r="AD75" s="27">
        <f t="shared" si="7"/>
        <v>1</v>
      </c>
      <c r="AE75" s="27">
        <f>'Form Responses 1'!O68*$E$4*(1-$C$3)</f>
        <v>0.18203883495000001</v>
      </c>
      <c r="AF75" s="28">
        <f>'Form Responses 1'!O68*$E$4*(1+$C$3)</f>
        <v>0.30339805824999999</v>
      </c>
      <c r="AG75" s="29" t="b">
        <f>AND('Form Responses 1'!P68&gt;AE75,'Form Responses 1'!P68&lt;AF75)</f>
        <v>1</v>
      </c>
      <c r="AH75" s="27">
        <f t="shared" si="8"/>
        <v>1</v>
      </c>
      <c r="AI75" s="27">
        <f>0.5*$E$4*'Form Responses 1'!O68*'Form Responses 1'!O68*(1-$C$3)</f>
        <v>8.8368366479875587E-2</v>
      </c>
      <c r="AJ75" s="28">
        <f>0.5*$E$4*'Form Responses 1'!O68*'Form Responses 1'!O68*(1+$C$3)</f>
        <v>0.14728061079979263</v>
      </c>
      <c r="AK75" s="29" t="b">
        <f>AND('Form Responses 1'!Q68&gt;AI75,'Form Responses 1'!Q68&lt;AJ75)</f>
        <v>1</v>
      </c>
      <c r="AL75" s="27">
        <f t="shared" si="9"/>
        <v>1</v>
      </c>
      <c r="AM75" s="27">
        <f>'Form Responses 1'!F68*(1-$C$3)</f>
        <v>0.40760869567499997</v>
      </c>
      <c r="AN75" s="28">
        <f>'Form Responses 1'!F68*(1+$C$3)</f>
        <v>0.67934782612499989</v>
      </c>
      <c r="AO75" s="29" t="b">
        <f>AND('Form Responses 1'!R68&gt;AM75,'Form Responses 1'!R68&lt;AN75)</f>
        <v>1</v>
      </c>
      <c r="AP75" s="27">
        <f t="shared" si="10"/>
        <v>1</v>
      </c>
      <c r="AQ75" s="27">
        <f>'Form Responses 1'!G68*(1-$C$3)</f>
        <v>2.7690808125000001E-2</v>
      </c>
      <c r="AR75" s="28">
        <f>'Form Responses 1'!G68*(1+$C$3)</f>
        <v>4.6151346875000006E-2</v>
      </c>
      <c r="AS75" s="29" t="b">
        <f>AND('Form Responses 1'!S68&gt;AQ75,'Form Responses 1'!S68&lt;AR75)</f>
        <v>0</v>
      </c>
      <c r="AT75" s="27">
        <f t="shared" si="11"/>
        <v>0</v>
      </c>
      <c r="AU75" s="27">
        <f>('Form Responses 1'!K68+'Form Responses 1'!P68)*(1-$C$3)</f>
        <v>0.2188035408</v>
      </c>
      <c r="AV75" s="28">
        <f>('Form Responses 1'!K68+'Form Responses 1'!P68)*(1+$C$3)</f>
        <v>0.36467256800000003</v>
      </c>
      <c r="AW75" s="29" t="b">
        <f>AND('Form Responses 1'!T68&gt;AU75,'Form Responses 1'!T68&lt;AV75)</f>
        <v>1</v>
      </c>
      <c r="AX75" s="27">
        <f t="shared" si="12"/>
        <v>1</v>
      </c>
      <c r="AY75" s="27">
        <f>('Form Responses 1'!L68+'Form Responses 1'!Q68)*(1-$C$3)</f>
        <v>9.1972749374999996E-2</v>
      </c>
      <c r="AZ75" s="28">
        <f>('Form Responses 1'!L68+'Form Responses 1'!Q68)*(1+$C$3)</f>
        <v>0.15328791562499999</v>
      </c>
      <c r="BA75" s="29" t="b">
        <f>AND('Form Responses 1'!U68&gt;AY75,'Form Responses 1'!U68&lt;AZ75)</f>
        <v>1</v>
      </c>
      <c r="BB75" s="27">
        <f t="shared" si="13"/>
        <v>1</v>
      </c>
      <c r="BC75" s="27">
        <f>('Form Responses 1'!R68-'Form Responses 1'!T68)/'Form Responses 1'!R68*100</f>
        <v>46.320197993406062</v>
      </c>
      <c r="BD75" s="27">
        <f>IF(AND(BC75&gt;=20,'Form Responses 1'!V68=$BC$1)=TRUE,1,0)</f>
        <v>1</v>
      </c>
      <c r="BE75" s="27">
        <f>IF(AND(BC75&gt;=0,BC75&lt;=20,'Form Responses 1'!V68=$BC$2)=TRUE,1,0)</f>
        <v>0</v>
      </c>
      <c r="BF75" s="27">
        <f t="shared" si="14"/>
        <v>0</v>
      </c>
      <c r="BG75" s="27">
        <f t="shared" si="15"/>
        <v>1</v>
      </c>
      <c r="BH75" s="27">
        <f>('Form Responses 1'!S68-'Form Responses 1'!U68)/'Form Responses 1'!S68*100</f>
        <v>79.241137304714755</v>
      </c>
      <c r="BI75" s="28">
        <f>IF(AND(BH75&gt;=20,'Form Responses 1'!W68=$BH$1)=TRUE,1,0)</f>
        <v>1</v>
      </c>
      <c r="BJ75" s="28">
        <f>IF(AND(BH75&gt;=0,BH75&lt;=20,'Form Responses 1'!W68=$BH$2)=TRUE,1,0)</f>
        <v>0</v>
      </c>
      <c r="BK75" s="28">
        <f t="shared" si="16"/>
        <v>0</v>
      </c>
      <c r="BL75" s="27">
        <f t="shared" si="17"/>
        <v>1</v>
      </c>
      <c r="BM75" s="7"/>
    </row>
    <row r="76" spans="1:65" ht="13.8">
      <c r="A76" s="7" t="str">
        <f>'Form Responses 1'!B69</f>
        <v>Student 67</v>
      </c>
      <c r="B76" s="27">
        <f t="shared" si="0"/>
        <v>14</v>
      </c>
      <c r="C76" s="27">
        <f>'Form Responses 1'!C69/'Form Responses 1'!D69*(1-$C$3)</f>
        <v>1.6304347826086956</v>
      </c>
      <c r="D76" s="28">
        <f>'Form Responses 1'!C69/'Form Responses 1'!D69*(1+$C$3)</f>
        <v>2.7173913043478262</v>
      </c>
      <c r="E76" s="29" t="b">
        <f>AND('Form Responses 1'!E69&gt;C76,'Form Responses 1'!E69&lt;D76)</f>
        <v>1</v>
      </c>
      <c r="F76" s="27">
        <f t="shared" si="1"/>
        <v>1</v>
      </c>
      <c r="G76" s="27">
        <f>'Form Responses 1'!E69*$E$3*(1-$C$3)</f>
        <v>0.40762500000000002</v>
      </c>
      <c r="H76" s="28">
        <f>'Form Responses 1'!E69*$E$3*(1+$C$3)</f>
        <v>0.67937499999999995</v>
      </c>
      <c r="I76" s="29" t="b">
        <f>AND('Form Responses 1'!F69&gt;G76,'Form Responses 1'!F69&lt;H76)</f>
        <v>1</v>
      </c>
      <c r="J76" s="27">
        <f t="shared" si="2"/>
        <v>1</v>
      </c>
      <c r="K76" s="27">
        <f>0.5*$E$3*'Form Responses 1'!E69*'Form Responses 1'!E69*(1-$C$3)</f>
        <v>0.44308837499999998</v>
      </c>
      <c r="L76" s="28">
        <f>0.5*$E$3*'Form Responses 1'!E69*'Form Responses 1'!E69*(1+$C$3)</f>
        <v>0.73848062499999989</v>
      </c>
      <c r="M76" s="29" t="b">
        <f>AND('Form Responses 1'!G69&gt;K76,'Form Responses 1'!G69&lt;L76)</f>
        <v>1</v>
      </c>
      <c r="N76" s="27">
        <f t="shared" si="3"/>
        <v>1</v>
      </c>
      <c r="O76" s="27">
        <f>'Form Responses 1'!H69/'Form Responses 1'!I69*(1-$C$3)</f>
        <v>0.1470588235294118</v>
      </c>
      <c r="P76" s="28">
        <f>'Form Responses 1'!H69/'Form Responses 1'!I69*(1+$C$3)</f>
        <v>0.24509803921568629</v>
      </c>
      <c r="Q76" s="30" t="s">
        <v>157</v>
      </c>
      <c r="R76" s="27">
        <f t="shared" si="4"/>
        <v>0</v>
      </c>
      <c r="S76" s="27">
        <f>'Form Responses 1'!J69*$E$3*(1-$C$3)</f>
        <v>3.6768750000000003E-2</v>
      </c>
      <c r="T76" s="28">
        <f>'Form Responses 1'!J69*$E$3*(1+$C$3)</f>
        <v>6.1281249999999995E-2</v>
      </c>
      <c r="U76" s="29" t="b">
        <f>AND('Form Responses 1'!K69&gt;S76,'Form Responses 1'!K69&lt;T76)</f>
        <v>1</v>
      </c>
      <c r="V76" s="27">
        <f t="shared" si="5"/>
        <v>1</v>
      </c>
      <c r="W76" s="27">
        <f>0.5*$E$3*'Form Responses 1'!J69*'Form Responses 1'!J69*(1-$C$3)</f>
        <v>3.6051759374999999E-3</v>
      </c>
      <c r="X76" s="28">
        <f>0.5*$E$3*'Form Responses 1'!J69*'Form Responses 1'!J69*(1+$C$3)</f>
        <v>6.0086265624999993E-3</v>
      </c>
      <c r="Y76" s="29" t="b">
        <f>AND('Form Responses 1'!L69&gt;W76,'Form Responses 1'!L69&lt;X76)</f>
        <v>1</v>
      </c>
      <c r="Z76" s="27">
        <f t="shared" si="6"/>
        <v>1</v>
      </c>
      <c r="AA76" s="27">
        <f>'Form Responses 1'!M69/'Form Responses 1'!N69*(1-$C$3)</f>
        <v>0.72815533980582525</v>
      </c>
      <c r="AB76" s="28">
        <f>'Form Responses 1'!M69/'Form Responses 1'!N69*(1+$C$3)</f>
        <v>1.2135922330097086</v>
      </c>
      <c r="AC76" s="29" t="b">
        <f>AND('Form Responses 1'!O69&gt;AA76,'Form Responses 1'!O69&lt;AB76)</f>
        <v>1</v>
      </c>
      <c r="AD76" s="27">
        <f t="shared" si="7"/>
        <v>1</v>
      </c>
      <c r="AE76" s="27">
        <f>'Form Responses 1'!O69*$E$4*(1-$C$3)</f>
        <v>0.18206249999999999</v>
      </c>
      <c r="AF76" s="28">
        <f>'Form Responses 1'!O69*$E$4*(1+$C$3)</f>
        <v>0.30343749999999997</v>
      </c>
      <c r="AG76" s="29" t="b">
        <f>AND('Form Responses 1'!P69&gt;AE76,'Form Responses 1'!P69&lt;AF76)</f>
        <v>1</v>
      </c>
      <c r="AH76" s="27">
        <f t="shared" si="8"/>
        <v>1</v>
      </c>
      <c r="AI76" s="27">
        <f>0.5*$E$4*'Form Responses 1'!O69*'Form Responses 1'!O69*(1-$C$3)</f>
        <v>8.839134374999999E-2</v>
      </c>
      <c r="AJ76" s="28">
        <f>0.5*$E$4*'Form Responses 1'!O69*'Form Responses 1'!O69*(1+$C$3)</f>
        <v>0.14731890624999999</v>
      </c>
      <c r="AK76" s="29" t="b">
        <f>AND('Form Responses 1'!Q69&gt;AI76,'Form Responses 1'!Q69&lt;AJ76)</f>
        <v>1</v>
      </c>
      <c r="AL76" s="27">
        <f t="shared" si="9"/>
        <v>1</v>
      </c>
      <c r="AM76" s="27">
        <f>'Form Responses 1'!F69*(1-$C$3)</f>
        <v>0.40781249999999997</v>
      </c>
      <c r="AN76" s="28">
        <f>'Form Responses 1'!F69*(1+$C$3)</f>
        <v>0.6796875</v>
      </c>
      <c r="AO76" s="29" t="b">
        <f>AND('Form Responses 1'!R69&gt;AM76,'Form Responses 1'!R69&lt;AN76)</f>
        <v>1</v>
      </c>
      <c r="AP76" s="27">
        <f t="shared" si="10"/>
        <v>1</v>
      </c>
      <c r="AQ76" s="27">
        <f>'Form Responses 1'!G69*(1-$C$3)</f>
        <v>0.44308499999999995</v>
      </c>
      <c r="AR76" s="28">
        <f>'Form Responses 1'!G69*(1+$C$3)</f>
        <v>0.73847499999999999</v>
      </c>
      <c r="AS76" s="29" t="b">
        <f>AND('Form Responses 1'!S69&gt;AQ76,'Form Responses 1'!S69&lt;AR76)</f>
        <v>1</v>
      </c>
      <c r="AT76" s="27">
        <f t="shared" si="11"/>
        <v>1</v>
      </c>
      <c r="AU76" s="27">
        <f>('Form Responses 1'!K69+'Form Responses 1'!P69)*(1-$C$3)</f>
        <v>0.21880875</v>
      </c>
      <c r="AV76" s="28">
        <f>('Form Responses 1'!K69+'Form Responses 1'!P69)*(1+$C$3)</f>
        <v>0.36468124999999996</v>
      </c>
      <c r="AW76" s="29" t="b">
        <f>AND('Form Responses 1'!T69&gt;AU76,'Form Responses 1'!T69&lt;AV76)</f>
        <v>1</v>
      </c>
      <c r="AX76" s="27">
        <f t="shared" si="12"/>
        <v>1</v>
      </c>
      <c r="AY76" s="27">
        <f>('Form Responses 1'!L69+'Form Responses 1'!Q69)*(1-$C$3)</f>
        <v>9.1960500000000001E-2</v>
      </c>
      <c r="AZ76" s="28">
        <f>('Form Responses 1'!L69+'Form Responses 1'!Q69)*(1+$C$3)</f>
        <v>0.1532675</v>
      </c>
      <c r="BA76" s="29" t="b">
        <f>AND('Form Responses 1'!U69&gt;AY76,'Form Responses 1'!U69&lt;AZ76)</f>
        <v>1</v>
      </c>
      <c r="BB76" s="27">
        <f t="shared" si="13"/>
        <v>1</v>
      </c>
      <c r="BC76" s="27">
        <f>('Form Responses 1'!R69-'Form Responses 1'!T69)/'Form Responses 1'!R69*100</f>
        <v>46.345747126436784</v>
      </c>
      <c r="BD76" s="27">
        <f>IF(AND(BC76&gt;=20,'Form Responses 1'!V69=$BC$1)=TRUE,1,0)</f>
        <v>1</v>
      </c>
      <c r="BE76" s="27">
        <f>IF(AND(BC76&gt;=0,BC76&lt;=20,'Form Responses 1'!V69=$BC$2)=TRUE,1,0)</f>
        <v>0</v>
      </c>
      <c r="BF76" s="27">
        <f t="shared" si="14"/>
        <v>0</v>
      </c>
      <c r="BG76" s="27">
        <f t="shared" si="15"/>
        <v>1</v>
      </c>
      <c r="BH76" s="27">
        <f>('Form Responses 1'!S69-'Form Responses 1'!U69)/'Form Responses 1'!S69*100</f>
        <v>79.245404380649305</v>
      </c>
      <c r="BI76" s="28">
        <f>IF(AND(BH76&gt;=20,'Form Responses 1'!W69=$BH$1)=TRUE,1,0)</f>
        <v>1</v>
      </c>
      <c r="BJ76" s="28">
        <f>IF(AND(BH76&gt;=0,BH76&lt;=20,'Form Responses 1'!W69=$BH$2)=TRUE,1,0)</f>
        <v>0</v>
      </c>
      <c r="BK76" s="28">
        <f t="shared" si="16"/>
        <v>0</v>
      </c>
      <c r="BL76" s="27">
        <f t="shared" si="17"/>
        <v>1</v>
      </c>
      <c r="BM76" s="7"/>
    </row>
    <row r="77" spans="1:65" ht="13.8">
      <c r="A77" s="7" t="str">
        <f>'Form Responses 1'!B70</f>
        <v>Student 68</v>
      </c>
      <c r="B77" s="27">
        <f t="shared" si="0"/>
        <v>14</v>
      </c>
      <c r="C77" s="27">
        <f>'Form Responses 1'!C70/'Form Responses 1'!D70*(1-$C$3)</f>
        <v>0.81818181818181812</v>
      </c>
      <c r="D77" s="28">
        <f>'Form Responses 1'!C70/'Form Responses 1'!D70*(1+$C$3)</f>
        <v>1.3636363636363635</v>
      </c>
      <c r="E77" s="29" t="b">
        <f>AND('Form Responses 1'!E70&gt;C77,'Form Responses 1'!E70&lt;D77)</f>
        <v>1</v>
      </c>
      <c r="F77" s="27">
        <f t="shared" si="1"/>
        <v>1</v>
      </c>
      <c r="G77" s="27">
        <f>'Form Responses 1'!E70*$E$3*(1-$C$3)</f>
        <v>0.20437500000000003</v>
      </c>
      <c r="H77" s="28">
        <f>'Form Responses 1'!E70*$E$3*(1+$C$3)</f>
        <v>0.34062500000000001</v>
      </c>
      <c r="I77" s="29" t="b">
        <f>AND('Form Responses 1'!F70&gt;G77,'Form Responses 1'!F70&lt;H77)</f>
        <v>1</v>
      </c>
      <c r="J77" s="27">
        <f t="shared" si="2"/>
        <v>1</v>
      </c>
      <c r="K77" s="27">
        <f>0.5*$E$3*'Form Responses 1'!E70*'Form Responses 1'!E70*(1-$C$3)</f>
        <v>0.11138437500000001</v>
      </c>
      <c r="L77" s="28">
        <f>0.5*$E$3*'Form Responses 1'!E70*'Form Responses 1'!E70*(1+$C$3)</f>
        <v>0.18564062500000003</v>
      </c>
      <c r="M77" s="29" t="b">
        <f>AND('Form Responses 1'!G70&gt;K77,'Form Responses 1'!G70&lt;L77)</f>
        <v>1</v>
      </c>
      <c r="N77" s="27">
        <f t="shared" si="3"/>
        <v>1</v>
      </c>
      <c r="O77" s="27">
        <f>'Form Responses 1'!H70/'Form Responses 1'!I70*(1-$C$3)</f>
        <v>1.1083743842364532E-2</v>
      </c>
      <c r="P77" s="28">
        <f>'Form Responses 1'!H70/'Form Responses 1'!I70*(1+$C$3)</f>
        <v>1.8472906403940888E-2</v>
      </c>
      <c r="Q77" s="30" t="s">
        <v>157</v>
      </c>
      <c r="R77" s="27">
        <f t="shared" si="4"/>
        <v>0</v>
      </c>
      <c r="S77" s="27">
        <f>'Form Responses 1'!J70*$E$3*(1-$C$3)</f>
        <v>2.8124999999999999E-3</v>
      </c>
      <c r="T77" s="28">
        <f>'Form Responses 1'!J70*$E$3*(1+$C$3)</f>
        <v>4.6874999999999998E-3</v>
      </c>
      <c r="U77" s="29" t="b">
        <f>AND('Form Responses 1'!K70&gt;S77,'Form Responses 1'!K70&lt;T77)</f>
        <v>1</v>
      </c>
      <c r="V77" s="27">
        <f t="shared" si="5"/>
        <v>1</v>
      </c>
      <c r="W77" s="27">
        <f>0.5*$E$3*'Form Responses 1'!J70*'Form Responses 1'!J70*(1-$C$3)</f>
        <v>2.1093750000000001E-5</v>
      </c>
      <c r="X77" s="28">
        <f>0.5*$E$3*'Form Responses 1'!J70*'Form Responses 1'!J70*(1+$C$3)</f>
        <v>3.5156249999999997E-5</v>
      </c>
      <c r="Y77" s="29" t="b">
        <f>AND('Form Responses 1'!L70&gt;W77,'Form Responses 1'!L70&lt;X77)</f>
        <v>1</v>
      </c>
      <c r="Z77" s="27">
        <f t="shared" si="6"/>
        <v>1</v>
      </c>
      <c r="AA77" s="27">
        <f>'Form Responses 1'!M70/'Form Responses 1'!N70*(1-$C$3)</f>
        <v>0.78947368421052633</v>
      </c>
      <c r="AB77" s="28">
        <f>'Form Responses 1'!M70/'Form Responses 1'!N70*(1+$C$3)</f>
        <v>1.3157894736842104</v>
      </c>
      <c r="AC77" s="29" t="b">
        <f>AND('Form Responses 1'!O70&gt;AA77,'Form Responses 1'!O70&lt;AB77)</f>
        <v>1</v>
      </c>
      <c r="AD77" s="27">
        <f t="shared" si="7"/>
        <v>1</v>
      </c>
      <c r="AE77" s="27">
        <f>'Form Responses 1'!O70*$E$4*(1-$C$3)</f>
        <v>0.19687500000000002</v>
      </c>
      <c r="AF77" s="28">
        <f>'Form Responses 1'!O70*$E$4*(1+$C$3)</f>
        <v>0.328125</v>
      </c>
      <c r="AG77" s="29" t="b">
        <f>AND('Form Responses 1'!P70&gt;AE77,'Form Responses 1'!P70&lt;AF77)</f>
        <v>1</v>
      </c>
      <c r="AH77" s="27">
        <f t="shared" si="8"/>
        <v>1</v>
      </c>
      <c r="AI77" s="27">
        <f>0.5*$E$4*'Form Responses 1'!O70*'Form Responses 1'!O70*(1-$C$3)</f>
        <v>0.103359375</v>
      </c>
      <c r="AJ77" s="28">
        <f>0.5*$E$4*'Form Responses 1'!O70*'Form Responses 1'!O70*(1+$C$3)</f>
        <v>0.17226562500000001</v>
      </c>
      <c r="AK77" s="29" t="b">
        <f>AND('Form Responses 1'!Q70&gt;AI77,'Form Responses 1'!Q70&lt;AJ77)</f>
        <v>1</v>
      </c>
      <c r="AL77" s="27">
        <f t="shared" si="9"/>
        <v>1</v>
      </c>
      <c r="AM77" s="27">
        <f>'Form Responses 1'!F70*(1-$C$3)</f>
        <v>0.20250000000000001</v>
      </c>
      <c r="AN77" s="28">
        <f>'Form Responses 1'!F70*(1+$C$3)</f>
        <v>0.33750000000000002</v>
      </c>
      <c r="AO77" s="29" t="b">
        <f>AND('Form Responses 1'!R70&gt;AM77,'Form Responses 1'!R70&lt;AN77)</f>
        <v>1</v>
      </c>
      <c r="AP77" s="27">
        <f t="shared" si="10"/>
        <v>1</v>
      </c>
      <c r="AQ77" s="27">
        <f>'Form Responses 1'!G70*(1-$C$3)</f>
        <v>0.11174999999999999</v>
      </c>
      <c r="AR77" s="28">
        <f>'Form Responses 1'!G70*(1+$C$3)</f>
        <v>0.18625</v>
      </c>
      <c r="AS77" s="29" t="b">
        <f>AND('Form Responses 1'!S70&gt;AQ77,'Form Responses 1'!S70&lt;AR77)</f>
        <v>1</v>
      </c>
      <c r="AT77" s="27">
        <f t="shared" si="11"/>
        <v>1</v>
      </c>
      <c r="AU77" s="27">
        <f>('Form Responses 1'!K70+'Form Responses 1'!P70)*(1-$C$3)</f>
        <v>0.20025000000000001</v>
      </c>
      <c r="AV77" s="28">
        <f>('Form Responses 1'!K70+'Form Responses 1'!P70)*(1+$C$3)</f>
        <v>0.33374999999999999</v>
      </c>
      <c r="AW77" s="29" t="b">
        <f>AND('Form Responses 1'!T70&gt;AU77,'Form Responses 1'!T70&lt;AV77)</f>
        <v>1</v>
      </c>
      <c r="AX77" s="27">
        <f t="shared" si="12"/>
        <v>1</v>
      </c>
      <c r="AY77" s="27">
        <f>('Form Responses 1'!L70+'Form Responses 1'!Q70)*(1-$C$3)</f>
        <v>0.10389547500000001</v>
      </c>
      <c r="AZ77" s="28">
        <f>('Form Responses 1'!L70+'Form Responses 1'!Q70)*(1+$C$3)</f>
        <v>0.17315912500000002</v>
      </c>
      <c r="BA77" s="29" t="b">
        <f>AND('Form Responses 1'!U70&gt;AY77,'Form Responses 1'!U70&lt;AZ77)</f>
        <v>1</v>
      </c>
      <c r="BB77" s="27">
        <f t="shared" si="13"/>
        <v>1</v>
      </c>
      <c r="BC77" s="27">
        <f>('Form Responses 1'!R70-'Form Responses 1'!T70)/'Form Responses 1'!R70*100</f>
        <v>0</v>
      </c>
      <c r="BD77" s="27">
        <f>IF(AND(BC77&gt;=20,'Form Responses 1'!V70=$BC$1)=TRUE,1,0)</f>
        <v>0</v>
      </c>
      <c r="BE77" s="27">
        <f>IF(AND(BC77&gt;=0,BC77&lt;=20,'Form Responses 1'!V70=$BC$2)=TRUE,1,0)</f>
        <v>1</v>
      </c>
      <c r="BF77" s="27">
        <f t="shared" si="14"/>
        <v>0</v>
      </c>
      <c r="BG77" s="27">
        <f t="shared" si="15"/>
        <v>1</v>
      </c>
      <c r="BH77" s="27">
        <f>('Form Responses 1'!S70-'Form Responses 1'!U70)/'Form Responses 1'!S70*100</f>
        <v>6.711409395973142</v>
      </c>
      <c r="BI77" s="28">
        <f>IF(AND(BH77&gt;=20,'Form Responses 1'!W70=$BH$1)=TRUE,1,0)</f>
        <v>0</v>
      </c>
      <c r="BJ77" s="28">
        <f>IF(AND(BH77&gt;=0,BH77&lt;=20,'Form Responses 1'!W70=$BH$2)=TRUE,1,0)</f>
        <v>1</v>
      </c>
      <c r="BK77" s="28">
        <f t="shared" si="16"/>
        <v>0</v>
      </c>
      <c r="BL77" s="27">
        <f t="shared" si="17"/>
        <v>1</v>
      </c>
      <c r="BM77" s="7"/>
    </row>
    <row r="78" spans="1:65" ht="13.8">
      <c r="A78" s="7" t="str">
        <f>'Form Responses 1'!B71</f>
        <v>Student 69</v>
      </c>
      <c r="B78" s="27">
        <f t="shared" si="0"/>
        <v>14</v>
      </c>
      <c r="C78" s="27">
        <f>'Form Responses 1'!C71/'Form Responses 1'!D71*(1-$C$3)</f>
        <v>0.81818181818181812</v>
      </c>
      <c r="D78" s="28">
        <f>'Form Responses 1'!C71/'Form Responses 1'!D71*(1+$C$3)</f>
        <v>1.3636363636363635</v>
      </c>
      <c r="E78" s="29" t="b">
        <f>AND('Form Responses 1'!E71&gt;C78,'Form Responses 1'!E71&lt;D78)</f>
        <v>1</v>
      </c>
      <c r="F78" s="27">
        <f t="shared" si="1"/>
        <v>1</v>
      </c>
      <c r="G78" s="27">
        <f>'Form Responses 1'!E71*$E$3*(1-$C$3)</f>
        <v>0.20437500000000003</v>
      </c>
      <c r="H78" s="28">
        <f>'Form Responses 1'!E71*$E$3*(1+$C$3)</f>
        <v>0.34062500000000001</v>
      </c>
      <c r="I78" s="29" t="b">
        <f>AND('Form Responses 1'!F71&gt;G78,'Form Responses 1'!F71&lt;H78)</f>
        <v>1</v>
      </c>
      <c r="J78" s="27">
        <f t="shared" si="2"/>
        <v>1</v>
      </c>
      <c r="K78" s="27">
        <f>0.5*$E$3*'Form Responses 1'!E71*'Form Responses 1'!E71*(1-$C$3)</f>
        <v>0.11138437500000001</v>
      </c>
      <c r="L78" s="28">
        <f>0.5*$E$3*'Form Responses 1'!E71*'Form Responses 1'!E71*(1+$C$3)</f>
        <v>0.18564062500000003</v>
      </c>
      <c r="M78" s="29" t="b">
        <f>AND('Form Responses 1'!G71&gt;K78,'Form Responses 1'!G71&lt;L78)</f>
        <v>1</v>
      </c>
      <c r="N78" s="27">
        <f t="shared" si="3"/>
        <v>1</v>
      </c>
      <c r="O78" s="27">
        <f>'Form Responses 1'!H71/'Form Responses 1'!I71*(1-$C$3)</f>
        <v>1.1083743842364532E-2</v>
      </c>
      <c r="P78" s="28">
        <f>'Form Responses 1'!H71/'Form Responses 1'!I71*(1+$C$3)</f>
        <v>1.8472906403940888E-2</v>
      </c>
      <c r="Q78" s="30" t="s">
        <v>157</v>
      </c>
      <c r="R78" s="27">
        <f t="shared" si="4"/>
        <v>0</v>
      </c>
      <c r="S78" s="27">
        <f>'Form Responses 1'!J71*$E$3*(1-$C$3)</f>
        <v>2.7693750000000001E-3</v>
      </c>
      <c r="T78" s="28">
        <f>'Form Responses 1'!J71*$E$3*(1+$C$3)</f>
        <v>4.6156249999999999E-3</v>
      </c>
      <c r="U78" s="29" t="b">
        <f>AND('Form Responses 1'!K71&gt;S78,'Form Responses 1'!K71&lt;T78)</f>
        <v>1</v>
      </c>
      <c r="V78" s="27">
        <f t="shared" si="5"/>
        <v>1</v>
      </c>
      <c r="W78" s="27">
        <f>0.5*$E$3*'Form Responses 1'!J71*'Form Responses 1'!J71*(1-$C$3)</f>
        <v>2.0451834375000001E-5</v>
      </c>
      <c r="X78" s="28">
        <f>0.5*$E$3*'Form Responses 1'!J71*'Form Responses 1'!J71*(1+$C$3)</f>
        <v>3.4086390625000003E-5</v>
      </c>
      <c r="Y78" s="29" t="b">
        <f>AND('Form Responses 1'!L71&gt;W78,'Form Responses 1'!L71&lt;X78)</f>
        <v>1</v>
      </c>
      <c r="Z78" s="27">
        <f t="shared" si="6"/>
        <v>1</v>
      </c>
      <c r="AA78" s="27">
        <f>'Form Responses 1'!M71/'Form Responses 1'!N71*(1-$C$3)</f>
        <v>0.78947368421052633</v>
      </c>
      <c r="AB78" s="28">
        <f>'Form Responses 1'!M71/'Form Responses 1'!N71*(1+$C$3)</f>
        <v>1.3157894736842104</v>
      </c>
      <c r="AC78" s="29" t="b">
        <f>AND('Form Responses 1'!O71&gt;AA78,'Form Responses 1'!O71&lt;AB78)</f>
        <v>1</v>
      </c>
      <c r="AD78" s="27">
        <f t="shared" si="7"/>
        <v>1</v>
      </c>
      <c r="AE78" s="27">
        <f>'Form Responses 1'!O71*$E$4*(1-$C$3)</f>
        <v>0.19687500000000002</v>
      </c>
      <c r="AF78" s="28">
        <f>'Form Responses 1'!O71*$E$4*(1+$C$3)</f>
        <v>0.328125</v>
      </c>
      <c r="AG78" s="29" t="b">
        <f>AND('Form Responses 1'!P71&gt;AE78,'Form Responses 1'!P71&lt;AF78)</f>
        <v>1</v>
      </c>
      <c r="AH78" s="27">
        <f t="shared" si="8"/>
        <v>1</v>
      </c>
      <c r="AI78" s="27">
        <f>0.5*$E$4*'Form Responses 1'!O71*'Form Responses 1'!O71*(1-$C$3)</f>
        <v>0.103359375</v>
      </c>
      <c r="AJ78" s="28">
        <f>0.5*$E$4*'Form Responses 1'!O71*'Form Responses 1'!O71*(1+$C$3)</f>
        <v>0.17226562500000001</v>
      </c>
      <c r="AK78" s="29" t="b">
        <f>AND('Form Responses 1'!Q71&gt;AI78,'Form Responses 1'!Q71&lt;AJ78)</f>
        <v>1</v>
      </c>
      <c r="AL78" s="27">
        <f t="shared" si="9"/>
        <v>1</v>
      </c>
      <c r="AM78" s="27">
        <f>'Form Responses 1'!F71*(1-$C$3)</f>
        <v>0.20437500000000003</v>
      </c>
      <c r="AN78" s="28">
        <f>'Form Responses 1'!F71*(1+$C$3)</f>
        <v>0.34062500000000001</v>
      </c>
      <c r="AO78" s="29" t="b">
        <f>AND('Form Responses 1'!R71&gt;AM78,'Form Responses 1'!R71&lt;AN78)</f>
        <v>1</v>
      </c>
      <c r="AP78" s="27">
        <f t="shared" si="10"/>
        <v>1</v>
      </c>
      <c r="AQ78" s="27">
        <f>'Form Responses 1'!G71*(1-$C$3)</f>
        <v>0.111375</v>
      </c>
      <c r="AR78" s="28">
        <f>'Form Responses 1'!G71*(1+$C$3)</f>
        <v>0.18562499999999998</v>
      </c>
      <c r="AS78" s="29" t="b">
        <f>AND('Form Responses 1'!S71&gt;AQ78,'Form Responses 1'!S71&lt;AR78)</f>
        <v>1</v>
      </c>
      <c r="AT78" s="27">
        <f t="shared" si="11"/>
        <v>1</v>
      </c>
      <c r="AU78" s="27">
        <f>('Form Responses 1'!K71+'Form Responses 1'!P71)*(1-$C$3)</f>
        <v>0.19964437499999999</v>
      </c>
      <c r="AV78" s="28">
        <f>('Form Responses 1'!K71+'Form Responses 1'!P71)*(1+$C$3)</f>
        <v>0.33274062500000001</v>
      </c>
      <c r="AW78" s="29" t="b">
        <f>AND('Form Responses 1'!T71&gt;AU78,'Form Responses 1'!T71&lt;AV78)</f>
        <v>1</v>
      </c>
      <c r="AX78" s="27">
        <f t="shared" si="12"/>
        <v>1</v>
      </c>
      <c r="AY78" s="27">
        <f>('Form Responses 1'!L71+'Form Responses 1'!Q71)*(1-$C$3)</f>
        <v>0.1033704</v>
      </c>
      <c r="AZ78" s="28">
        <f>('Form Responses 1'!L71+'Form Responses 1'!Q71)*(1+$C$3)</f>
        <v>0.17228400000000002</v>
      </c>
      <c r="BA78" s="29" t="b">
        <f>AND('Form Responses 1'!U71&gt;AY78,'Form Responses 1'!U71&lt;AZ78)</f>
        <v>1</v>
      </c>
      <c r="BB78" s="27">
        <f t="shared" si="13"/>
        <v>1</v>
      </c>
      <c r="BC78" s="27">
        <f>('Form Responses 1'!R71-'Form Responses 1'!T71)/'Form Responses 1'!R71*100</f>
        <v>2.3853211009174329</v>
      </c>
      <c r="BD78" s="27">
        <f>IF(AND(BC78&gt;=20,'Form Responses 1'!V71=$BC$1)=TRUE,1,0)</f>
        <v>0</v>
      </c>
      <c r="BE78" s="27">
        <f>IF(AND(BC78&gt;=0,BC78&lt;=20,'Form Responses 1'!V71=$BC$2)=TRUE,1,0)</f>
        <v>1</v>
      </c>
      <c r="BF78" s="27">
        <f t="shared" si="14"/>
        <v>0</v>
      </c>
      <c r="BG78" s="27">
        <f t="shared" si="15"/>
        <v>1</v>
      </c>
      <c r="BH78" s="27">
        <f>('Form Responses 1'!S71-'Form Responses 1'!U71)/'Form Responses 1'!S71*100</f>
        <v>7.205387205387197</v>
      </c>
      <c r="BI78" s="28">
        <f>IF(AND(BH78&gt;=20,'Form Responses 1'!W71=$BH$1)=TRUE,1,0)</f>
        <v>0</v>
      </c>
      <c r="BJ78" s="28">
        <f>IF(AND(BH78&gt;=0,BH78&lt;=20,'Form Responses 1'!W71=$BH$2)=TRUE,1,0)</f>
        <v>1</v>
      </c>
      <c r="BK78" s="28">
        <f t="shared" si="16"/>
        <v>0</v>
      </c>
      <c r="BL78" s="27">
        <f t="shared" si="17"/>
        <v>1</v>
      </c>
      <c r="BM78" s="7"/>
    </row>
    <row r="79" spans="1:65" ht="13.8">
      <c r="A79" s="7" t="str">
        <f>'Form Responses 1'!B72</f>
        <v>Student 70</v>
      </c>
      <c r="B79" s="27">
        <f t="shared" si="0"/>
        <v>14</v>
      </c>
      <c r="C79" s="27">
        <f>'Form Responses 1'!C72/'Form Responses 1'!D72*(1-$C$3)</f>
        <v>0.81818181818181812</v>
      </c>
      <c r="D79" s="28">
        <f>'Form Responses 1'!C72/'Form Responses 1'!D72*(1+$C$3)</f>
        <v>1.3636363636363635</v>
      </c>
      <c r="E79" s="29" t="b">
        <f>AND('Form Responses 1'!E72&gt;C79,'Form Responses 1'!E72&lt;D79)</f>
        <v>1</v>
      </c>
      <c r="F79" s="27">
        <f t="shared" si="1"/>
        <v>1</v>
      </c>
      <c r="G79" s="27">
        <f>'Form Responses 1'!E72*$E$3*(1-$C$3)</f>
        <v>0.20454545454545625</v>
      </c>
      <c r="H79" s="28">
        <f>'Form Responses 1'!E72*$E$3*(1+$C$3)</f>
        <v>0.34090909090909371</v>
      </c>
      <c r="I79" s="29" t="b">
        <f>AND('Form Responses 1'!F72&gt;G79,'Form Responses 1'!F72&lt;H79)</f>
        <v>1</v>
      </c>
      <c r="J79" s="27">
        <f t="shared" si="2"/>
        <v>1</v>
      </c>
      <c r="K79" s="27">
        <f>0.5*$E$3*'Form Responses 1'!E72*'Form Responses 1'!E72*(1-$C$3)</f>
        <v>0.11157024793388615</v>
      </c>
      <c r="L79" s="28">
        <f>0.5*$E$3*'Form Responses 1'!E72*'Form Responses 1'!E72*(1+$C$3)</f>
        <v>0.1859504132231436</v>
      </c>
      <c r="M79" s="29" t="b">
        <f>AND('Form Responses 1'!G72&gt;K79,'Form Responses 1'!G72&lt;L79)</f>
        <v>1</v>
      </c>
      <c r="N79" s="27">
        <f t="shared" si="3"/>
        <v>1</v>
      </c>
      <c r="O79" s="27">
        <f>'Form Responses 1'!H72/'Form Responses 1'!I72*(1-$C$3)</f>
        <v>1.1083743842364532E-2</v>
      </c>
      <c r="P79" s="28">
        <f>'Form Responses 1'!H72/'Form Responses 1'!I72*(1+$C$3)</f>
        <v>1.8472906403940888E-2</v>
      </c>
      <c r="Q79" s="30" t="s">
        <v>157</v>
      </c>
      <c r="R79" s="27">
        <f t="shared" si="4"/>
        <v>0</v>
      </c>
      <c r="S79" s="27">
        <f>'Form Responses 1'!J72*$E$3*(1-$C$3)</f>
        <v>2.7709359374999999E-3</v>
      </c>
      <c r="T79" s="28">
        <f>'Form Responses 1'!J72*$E$3*(1+$C$3)</f>
        <v>4.6182265625000002E-3</v>
      </c>
      <c r="U79" s="29" t="b">
        <f>AND('Form Responses 1'!K72&gt;S79,'Form Responses 1'!K72&lt;T79)</f>
        <v>1</v>
      </c>
      <c r="V79" s="27">
        <f t="shared" si="5"/>
        <v>1</v>
      </c>
      <c r="W79" s="27">
        <f>0.5*$E$3*'Form Responses 1'!J72*'Form Responses 1'!J72*(1-$C$3)</f>
        <v>2.0474895919277345E-5</v>
      </c>
      <c r="X79" s="28">
        <f>0.5*$E$3*'Form Responses 1'!J72*'Form Responses 1'!J72*(1+$C$3)</f>
        <v>3.4124826532128906E-5</v>
      </c>
      <c r="Y79" s="29" t="b">
        <f>AND('Form Responses 1'!L72&gt;W79,'Form Responses 1'!L72&lt;X79)</f>
        <v>1</v>
      </c>
      <c r="Z79" s="27">
        <f t="shared" si="6"/>
        <v>1</v>
      </c>
      <c r="AA79" s="27">
        <f>'Form Responses 1'!M72/'Form Responses 1'!N72*(1-$C$3)</f>
        <v>0.78947368421052633</v>
      </c>
      <c r="AB79" s="28">
        <f>'Form Responses 1'!M72/'Form Responses 1'!N72*(1+$C$3)</f>
        <v>1.3157894736842104</v>
      </c>
      <c r="AC79" s="29" t="b">
        <f>AND('Form Responses 1'!O72&gt;AA79,'Form Responses 1'!O72&lt;AB79)</f>
        <v>1</v>
      </c>
      <c r="AD79" s="27">
        <f t="shared" si="7"/>
        <v>1</v>
      </c>
      <c r="AE79" s="27">
        <f>'Form Responses 1'!O72*$E$4*(1-$C$3)</f>
        <v>0.19736842106250002</v>
      </c>
      <c r="AF79" s="28">
        <f>'Form Responses 1'!O72*$E$4*(1+$C$3)</f>
        <v>0.3289473684375</v>
      </c>
      <c r="AG79" s="29" t="b">
        <f>AND('Form Responses 1'!P72&gt;AE79,'Form Responses 1'!P72&lt;AF79)</f>
        <v>1</v>
      </c>
      <c r="AH79" s="27">
        <f t="shared" si="8"/>
        <v>1</v>
      </c>
      <c r="AI79" s="27">
        <f>0.5*$E$4*'Form Responses 1'!O72*'Form Responses 1'!O72*(1-$C$3)</f>
        <v>0.10387811635387813</v>
      </c>
      <c r="AJ79" s="28">
        <f>0.5*$E$4*'Form Responses 1'!O72*'Form Responses 1'!O72*(1+$C$3)</f>
        <v>0.17313019392313023</v>
      </c>
      <c r="AK79" s="29" t="b">
        <f>AND('Form Responses 1'!Q72&gt;AI79,'Form Responses 1'!Q72&lt;AJ79)</f>
        <v>1</v>
      </c>
      <c r="AL79" s="27">
        <f t="shared" si="9"/>
        <v>1</v>
      </c>
      <c r="AM79" s="27">
        <f>'Form Responses 1'!F72*(1-$C$3)</f>
        <v>0.20454545474999999</v>
      </c>
      <c r="AN79" s="28">
        <f>'Form Responses 1'!F72*(1+$C$3)</f>
        <v>0.34090909125000002</v>
      </c>
      <c r="AO79" s="29" t="b">
        <f>AND('Form Responses 1'!R72&gt;AM79,'Form Responses 1'!R72&lt;AN79)</f>
        <v>1</v>
      </c>
      <c r="AP79" s="27">
        <f t="shared" si="10"/>
        <v>1</v>
      </c>
      <c r="AQ79" s="27">
        <f>'Form Responses 1'!G72*(1-$C$3)</f>
        <v>0.11157024825</v>
      </c>
      <c r="AR79" s="28">
        <f>'Form Responses 1'!G72*(1+$C$3)</f>
        <v>0.18595041374999999</v>
      </c>
      <c r="AS79" s="29" t="b">
        <f>AND('Form Responses 1'!S72&gt;AQ79,'Form Responses 1'!S72&lt;AR79)</f>
        <v>1</v>
      </c>
      <c r="AT79" s="27">
        <f t="shared" si="11"/>
        <v>1</v>
      </c>
      <c r="AU79" s="27">
        <f>('Form Responses 1'!K72+'Form Responses 1'!P72)*(1-$C$3)</f>
        <v>0.20013935699999996</v>
      </c>
      <c r="AV79" s="28">
        <f>('Form Responses 1'!K72+'Form Responses 1'!P72)*(1+$C$3)</f>
        <v>0.33356559499999994</v>
      </c>
      <c r="AW79" s="29" t="b">
        <f>AND('Form Responses 1'!T72&gt;AU79,'Form Responses 1'!T72&lt;AV79)</f>
        <v>1</v>
      </c>
      <c r="AX79" s="27">
        <f t="shared" si="12"/>
        <v>1</v>
      </c>
      <c r="AY79" s="27">
        <f>('Form Responses 1'!L72+'Form Responses 1'!Q72)*(1-$C$3)</f>
        <v>0.10389847499999999</v>
      </c>
      <c r="AZ79" s="28">
        <f>('Form Responses 1'!L72+'Form Responses 1'!Q72)*(1+$C$3)</f>
        <v>0.173164125</v>
      </c>
      <c r="BA79" s="29" t="b">
        <f>AND('Form Responses 1'!U72&gt;AY79,'Form Responses 1'!U72&lt;AZ79)</f>
        <v>1</v>
      </c>
      <c r="BB79" s="27">
        <f t="shared" si="13"/>
        <v>1</v>
      </c>
      <c r="BC79" s="27">
        <f>('Form Responses 1'!R72-'Form Responses 1'!T72)/'Form Responses 1'!R72*100</f>
        <v>2.1540921333431227</v>
      </c>
      <c r="BD79" s="27">
        <f>IF(AND(BC79&gt;=20,'Form Responses 1'!V72=$BC$1)=TRUE,1,0)</f>
        <v>0</v>
      </c>
      <c r="BE79" s="27">
        <f>IF(AND(BC79&gt;=0,BC79&lt;=20,'Form Responses 1'!V72=$BC$2)=TRUE,1,0)</f>
        <v>1</v>
      </c>
      <c r="BF79" s="27">
        <f t="shared" si="14"/>
        <v>0</v>
      </c>
      <c r="BG79" s="27">
        <f t="shared" si="15"/>
        <v>1</v>
      </c>
      <c r="BH79" s="27">
        <f>('Form Responses 1'!S72-'Form Responses 1'!U72)/'Form Responses 1'!S72*100</f>
        <v>6.8760777360733343</v>
      </c>
      <c r="BI79" s="28">
        <f>IF(AND(BH79&gt;=20,'Form Responses 1'!W72=$BH$1)=TRUE,1,0)</f>
        <v>0</v>
      </c>
      <c r="BJ79" s="28">
        <f>IF(AND(BH79&gt;=0,BH79&lt;=20,'Form Responses 1'!W72=$BH$2)=TRUE,1,0)</f>
        <v>1</v>
      </c>
      <c r="BK79" s="28">
        <f t="shared" si="16"/>
        <v>0</v>
      </c>
      <c r="BL79" s="27">
        <f t="shared" si="17"/>
        <v>1</v>
      </c>
      <c r="BM79" s="7"/>
    </row>
    <row r="80" spans="1:65" ht="13.8">
      <c r="A80" s="7" t="str">
        <f>'Form Responses 1'!B73</f>
        <v>Student 71</v>
      </c>
      <c r="B80" s="27">
        <f t="shared" si="0"/>
        <v>13</v>
      </c>
      <c r="C80" s="27">
        <f>'Form Responses 1'!C73/'Form Responses 1'!D73*(1-$C$3)</f>
        <v>0.81818181818181812</v>
      </c>
      <c r="D80" s="28">
        <f>'Form Responses 1'!C73/'Form Responses 1'!D73*(1+$C$3)</f>
        <v>1.3636363636363635</v>
      </c>
      <c r="E80" s="29" t="b">
        <f>AND('Form Responses 1'!E73&gt;C80,'Form Responses 1'!E73&lt;D80)</f>
        <v>1</v>
      </c>
      <c r="F80" s="27">
        <f t="shared" si="1"/>
        <v>1</v>
      </c>
      <c r="G80" s="27">
        <f>'Form Responses 1'!E73*$E$3*(1-$C$3)</f>
        <v>0.20437500000000003</v>
      </c>
      <c r="H80" s="28">
        <f>'Form Responses 1'!E73*$E$3*(1+$C$3)</f>
        <v>0.34062500000000001</v>
      </c>
      <c r="I80" s="29" t="b">
        <f>AND('Form Responses 1'!F73&gt;G80,'Form Responses 1'!F73&lt;H80)</f>
        <v>1</v>
      </c>
      <c r="J80" s="27">
        <f t="shared" si="2"/>
        <v>1</v>
      </c>
      <c r="K80" s="27">
        <f>0.5*$E$3*'Form Responses 1'!E73*'Form Responses 1'!E73*(1-$C$3)</f>
        <v>0.11138437500000001</v>
      </c>
      <c r="L80" s="28">
        <f>0.5*$E$3*'Form Responses 1'!E73*'Form Responses 1'!E73*(1+$C$3)</f>
        <v>0.18564062500000003</v>
      </c>
      <c r="M80" s="29" t="b">
        <f>AND('Form Responses 1'!G73&gt;K80,'Form Responses 1'!G73&lt;L80)</f>
        <v>1</v>
      </c>
      <c r="N80" s="27">
        <f t="shared" si="3"/>
        <v>1</v>
      </c>
      <c r="O80" s="27">
        <f>'Form Responses 1'!H73/'Form Responses 1'!I73*(1-$C$3)</f>
        <v>1.1083743842364532E-2</v>
      </c>
      <c r="P80" s="28">
        <f>'Form Responses 1'!H73/'Form Responses 1'!I73*(1+$C$3)</f>
        <v>1.8472906403940888E-2</v>
      </c>
      <c r="Q80" s="30" t="s">
        <v>157</v>
      </c>
      <c r="R80" s="27">
        <f t="shared" si="4"/>
        <v>0</v>
      </c>
      <c r="S80" s="27">
        <f>'Form Responses 1'!J73*$E$3*(1-$C$3)</f>
        <v>2.8124999999999999E-3</v>
      </c>
      <c r="T80" s="28">
        <f>'Form Responses 1'!J73*$E$3*(1+$C$3)</f>
        <v>4.6874999999999998E-3</v>
      </c>
      <c r="U80" s="29" t="b">
        <f>AND('Form Responses 1'!K73&gt;S80,'Form Responses 1'!K73&lt;T80)</f>
        <v>1</v>
      </c>
      <c r="V80" s="27">
        <f t="shared" si="5"/>
        <v>1</v>
      </c>
      <c r="W80" s="27">
        <f>0.5*$E$3*'Form Responses 1'!J73*'Form Responses 1'!J73*(1-$C$3)</f>
        <v>2.1093750000000001E-5</v>
      </c>
      <c r="X80" s="28">
        <f>0.5*$E$3*'Form Responses 1'!J73*'Form Responses 1'!J73*(1+$C$3)</f>
        <v>3.5156249999999997E-5</v>
      </c>
      <c r="Y80" s="29" t="b">
        <f>AND('Form Responses 1'!L73&gt;W80,'Form Responses 1'!L73&lt;X80)</f>
        <v>0</v>
      </c>
      <c r="Z80" s="27">
        <f t="shared" si="6"/>
        <v>0</v>
      </c>
      <c r="AA80" s="27">
        <f>'Form Responses 1'!M73/'Form Responses 1'!N73*(1-$C$3)</f>
        <v>0.78947368421052633</v>
      </c>
      <c r="AB80" s="28">
        <f>'Form Responses 1'!M73/'Form Responses 1'!N73*(1+$C$3)</f>
        <v>1.3157894736842104</v>
      </c>
      <c r="AC80" s="29" t="b">
        <f>AND('Form Responses 1'!O73&gt;AA80,'Form Responses 1'!O73&lt;AB80)</f>
        <v>1</v>
      </c>
      <c r="AD80" s="27">
        <f t="shared" si="7"/>
        <v>1</v>
      </c>
      <c r="AE80" s="27">
        <f>'Form Responses 1'!O73*$E$4*(1-$C$3)</f>
        <v>0.19687500000000002</v>
      </c>
      <c r="AF80" s="28">
        <f>'Form Responses 1'!O73*$E$4*(1+$C$3)</f>
        <v>0.328125</v>
      </c>
      <c r="AG80" s="29" t="b">
        <f>AND('Form Responses 1'!P73&gt;AE80,'Form Responses 1'!P73&lt;AF80)</f>
        <v>1</v>
      </c>
      <c r="AH80" s="27">
        <f t="shared" si="8"/>
        <v>1</v>
      </c>
      <c r="AI80" s="27">
        <f>0.5*$E$4*'Form Responses 1'!O73*'Form Responses 1'!O73*(1-$C$3)</f>
        <v>0.103359375</v>
      </c>
      <c r="AJ80" s="28">
        <f>0.5*$E$4*'Form Responses 1'!O73*'Form Responses 1'!O73*(1+$C$3)</f>
        <v>0.17226562500000001</v>
      </c>
      <c r="AK80" s="29" t="b">
        <f>AND('Form Responses 1'!Q73&gt;AI80,'Form Responses 1'!Q73&lt;AJ80)</f>
        <v>1</v>
      </c>
      <c r="AL80" s="27">
        <f t="shared" si="9"/>
        <v>1</v>
      </c>
      <c r="AM80" s="27">
        <f>'Form Responses 1'!F73*(1-$C$3)</f>
        <v>0.20437500000000003</v>
      </c>
      <c r="AN80" s="28">
        <f>'Form Responses 1'!F73*(1+$C$3)</f>
        <v>0.34062500000000001</v>
      </c>
      <c r="AO80" s="29" t="b">
        <f>AND('Form Responses 1'!R73&gt;AM80,'Form Responses 1'!R73&lt;AN80)</f>
        <v>1</v>
      </c>
      <c r="AP80" s="27">
        <f t="shared" si="10"/>
        <v>1</v>
      </c>
      <c r="AQ80" s="27">
        <f>'Form Responses 1'!G73*(1-$C$3)</f>
        <v>0.111375</v>
      </c>
      <c r="AR80" s="28">
        <f>'Form Responses 1'!G73*(1+$C$3)</f>
        <v>0.18562499999999998</v>
      </c>
      <c r="AS80" s="29" t="b">
        <f>AND('Form Responses 1'!S73&gt;AQ80,'Form Responses 1'!S73&lt;AR80)</f>
        <v>1</v>
      </c>
      <c r="AT80" s="27">
        <f t="shared" si="11"/>
        <v>1</v>
      </c>
      <c r="AU80" s="27">
        <f>('Form Responses 1'!K73+'Form Responses 1'!P73)*(1-$C$3)</f>
        <v>0.19968749999999999</v>
      </c>
      <c r="AV80" s="28">
        <f>('Form Responses 1'!K73+'Form Responses 1'!P73)*(1+$C$3)</f>
        <v>0.33281249999999996</v>
      </c>
      <c r="AW80" s="29" t="b">
        <f>AND('Form Responses 1'!T73&gt;AU80,'Form Responses 1'!T73&lt;AV80)</f>
        <v>1</v>
      </c>
      <c r="AX80" s="27">
        <f t="shared" si="12"/>
        <v>1</v>
      </c>
      <c r="AY80" s="27">
        <f>('Form Responses 1'!L73+'Form Responses 1'!Q73)*(1-$C$3)</f>
        <v>0.10446075000000002</v>
      </c>
      <c r="AZ80" s="28">
        <f>('Form Responses 1'!L73+'Form Responses 1'!Q73)*(1+$C$3)</f>
        <v>0.17410125000000001</v>
      </c>
      <c r="BA80" s="29" t="b">
        <f>AND('Form Responses 1'!U73&gt;AY80,'Form Responses 1'!U73&lt;AZ80)</f>
        <v>1</v>
      </c>
      <c r="BB80" s="27">
        <f t="shared" si="13"/>
        <v>1</v>
      </c>
      <c r="BC80" s="27">
        <f>('Form Responses 1'!R73-'Form Responses 1'!T73)/'Form Responses 1'!R73*100</f>
        <v>2.2935779816513882</v>
      </c>
      <c r="BD80" s="27">
        <f>IF(AND(BC80&gt;=20,'Form Responses 1'!V73=$BC$1)=TRUE,1,0)</f>
        <v>0</v>
      </c>
      <c r="BE80" s="27">
        <f>IF(AND(BC80&gt;=0,BC80&lt;=20,'Form Responses 1'!V73=$BC$2)=TRUE,1,0)</f>
        <v>1</v>
      </c>
      <c r="BF80" s="27">
        <f t="shared" si="14"/>
        <v>0</v>
      </c>
      <c r="BG80" s="27">
        <f t="shared" si="15"/>
        <v>1</v>
      </c>
      <c r="BH80" s="27">
        <f>('Form Responses 1'!S73-'Form Responses 1'!U73)/'Form Responses 1'!S73*100</f>
        <v>7.205387205387197</v>
      </c>
      <c r="BI80" s="28">
        <f>IF(AND(BH80&gt;=20,'Form Responses 1'!W73=$BH$1)=TRUE,1,0)</f>
        <v>0</v>
      </c>
      <c r="BJ80" s="28">
        <f>IF(AND(BH80&gt;=0,BH80&lt;=20,'Form Responses 1'!W73=$BH$2)=TRUE,1,0)</f>
        <v>1</v>
      </c>
      <c r="BK80" s="28">
        <f t="shared" si="16"/>
        <v>0</v>
      </c>
      <c r="BL80" s="27">
        <f t="shared" si="17"/>
        <v>1</v>
      </c>
      <c r="BM80" s="7"/>
    </row>
    <row r="81" spans="1:65" ht="13.8">
      <c r="A81" s="7" t="str">
        <f>'Form Responses 1'!B74</f>
        <v>Student 72</v>
      </c>
      <c r="B81" s="27">
        <f t="shared" si="0"/>
        <v>12</v>
      </c>
      <c r="C81" s="27">
        <f>'Form Responses 1'!C74/'Form Responses 1'!D74*(1-$C$3)</f>
        <v>0.81818181818181812</v>
      </c>
      <c r="D81" s="28">
        <f>'Form Responses 1'!C74/'Form Responses 1'!D74*(1+$C$3)</f>
        <v>1.3636363636363635</v>
      </c>
      <c r="E81" s="29" t="b">
        <f>AND('Form Responses 1'!E74&gt;C81,'Form Responses 1'!E74&lt;D81)</f>
        <v>1</v>
      </c>
      <c r="F81" s="27">
        <f t="shared" si="1"/>
        <v>1</v>
      </c>
      <c r="G81" s="27">
        <f>'Form Responses 1'!E74*$E$3*(1-$C$3)</f>
        <v>0.20437500000000003</v>
      </c>
      <c r="H81" s="28">
        <f>'Form Responses 1'!E74*$E$3*(1+$C$3)</f>
        <v>0.34062500000000001</v>
      </c>
      <c r="I81" s="29" t="b">
        <f>AND('Form Responses 1'!F74&gt;G81,'Form Responses 1'!F74&lt;H81)</f>
        <v>1</v>
      </c>
      <c r="J81" s="27">
        <f t="shared" si="2"/>
        <v>1</v>
      </c>
      <c r="K81" s="27">
        <f>0.5*$E$3*'Form Responses 1'!E74*'Form Responses 1'!E74*(1-$C$3)</f>
        <v>0.11138437500000001</v>
      </c>
      <c r="L81" s="28">
        <f>0.5*$E$3*'Form Responses 1'!E74*'Form Responses 1'!E74*(1+$C$3)</f>
        <v>0.18564062500000003</v>
      </c>
      <c r="M81" s="29" t="b">
        <f>AND('Form Responses 1'!G74&gt;K81,'Form Responses 1'!G74&lt;L81)</f>
        <v>1</v>
      </c>
      <c r="N81" s="27">
        <f t="shared" si="3"/>
        <v>1</v>
      </c>
      <c r="O81" s="27">
        <f>'Form Responses 1'!H74/'Form Responses 1'!I74*(1-$C$3)</f>
        <v>0.11083743842364532</v>
      </c>
      <c r="P81" s="28">
        <f>'Form Responses 1'!H74/'Form Responses 1'!I74*(1+$C$3)</f>
        <v>0.18472906403940889</v>
      </c>
      <c r="Q81" s="30" t="s">
        <v>157</v>
      </c>
      <c r="R81" s="27">
        <f t="shared" si="4"/>
        <v>0</v>
      </c>
      <c r="S81" s="27">
        <f>'Form Responses 1'!J74*$E$3*(1-$C$3)</f>
        <v>2.7562499999999997E-2</v>
      </c>
      <c r="T81" s="28">
        <f>'Form Responses 1'!J74*$E$3*(1+$C$3)</f>
        <v>4.5937499999999999E-2</v>
      </c>
      <c r="U81" s="29" t="b">
        <f>AND('Form Responses 1'!K74&gt;S81,'Form Responses 1'!K74&lt;T81)</f>
        <v>0</v>
      </c>
      <c r="V81" s="27">
        <f t="shared" si="5"/>
        <v>0</v>
      </c>
      <c r="W81" s="27">
        <f>0.5*$E$3*'Form Responses 1'!J74*'Form Responses 1'!J74*(1-$C$3)</f>
        <v>2.0258437499999999E-3</v>
      </c>
      <c r="X81" s="28">
        <f>0.5*$E$3*'Form Responses 1'!J74*'Form Responses 1'!J74*(1+$C$3)</f>
        <v>3.3764062499999992E-3</v>
      </c>
      <c r="Y81" s="29" t="b">
        <f>AND('Form Responses 1'!L74&gt;W81,'Form Responses 1'!L74&lt;X81)</f>
        <v>0</v>
      </c>
      <c r="Z81" s="27">
        <f t="shared" si="6"/>
        <v>0</v>
      </c>
      <c r="AA81" s="27">
        <f>'Form Responses 1'!M74/'Form Responses 1'!N74*(1-$C$3)</f>
        <v>0.78947368421052633</v>
      </c>
      <c r="AB81" s="28">
        <f>'Form Responses 1'!M74/'Form Responses 1'!N74*(1+$C$3)</f>
        <v>1.3157894736842104</v>
      </c>
      <c r="AC81" s="29" t="b">
        <f>AND('Form Responses 1'!O74&gt;AA81,'Form Responses 1'!O74&lt;AB81)</f>
        <v>1</v>
      </c>
      <c r="AD81" s="27">
        <f t="shared" si="7"/>
        <v>1</v>
      </c>
      <c r="AE81" s="27">
        <f>'Form Responses 1'!O74*$E$4*(1-$C$3)</f>
        <v>0.1973625</v>
      </c>
      <c r="AF81" s="28">
        <f>'Form Responses 1'!O74*$E$4*(1+$C$3)</f>
        <v>0.32893749999999999</v>
      </c>
      <c r="AG81" s="29" t="b">
        <f>AND('Form Responses 1'!P74&gt;AE81,'Form Responses 1'!P74&lt;AF81)</f>
        <v>1</v>
      </c>
      <c r="AH81" s="27">
        <f t="shared" si="8"/>
        <v>1</v>
      </c>
      <c r="AI81" s="27">
        <f>0.5*$E$4*'Form Responses 1'!O74*'Form Responses 1'!O74*(1-$C$3)</f>
        <v>0.10387188375</v>
      </c>
      <c r="AJ81" s="28">
        <f>0.5*$E$4*'Form Responses 1'!O74*'Form Responses 1'!O74*(1+$C$3)</f>
        <v>0.17311980625000001</v>
      </c>
      <c r="AK81" s="29" t="b">
        <f>AND('Form Responses 1'!Q74&gt;AI81,'Form Responses 1'!Q74&lt;AJ81)</f>
        <v>1</v>
      </c>
      <c r="AL81" s="27">
        <f t="shared" si="9"/>
        <v>1</v>
      </c>
      <c r="AM81" s="27">
        <f>'Form Responses 1'!F74*(1-$C$3)</f>
        <v>0.20250000000000001</v>
      </c>
      <c r="AN81" s="28">
        <f>'Form Responses 1'!F74*(1+$C$3)</f>
        <v>0.33750000000000002</v>
      </c>
      <c r="AO81" s="29" t="b">
        <f>AND('Form Responses 1'!R74&gt;AM81,'Form Responses 1'!R74&lt;AN81)</f>
        <v>1</v>
      </c>
      <c r="AP81" s="27">
        <f t="shared" si="10"/>
        <v>1</v>
      </c>
      <c r="AQ81" s="27">
        <f>'Form Responses 1'!G74*(1-$C$3)</f>
        <v>0.11174999999999999</v>
      </c>
      <c r="AR81" s="28">
        <f>'Form Responses 1'!G74*(1+$C$3)</f>
        <v>0.18625</v>
      </c>
      <c r="AS81" s="29" t="b">
        <f>AND('Form Responses 1'!S74&gt;AQ81,'Form Responses 1'!S74&lt;AR81)</f>
        <v>1</v>
      </c>
      <c r="AT81" s="27">
        <f t="shared" si="11"/>
        <v>1</v>
      </c>
      <c r="AU81" s="27">
        <f>('Form Responses 1'!K74+'Form Responses 1'!P74)*(1-$C$3)</f>
        <v>0.20025000000000001</v>
      </c>
      <c r="AV81" s="28">
        <f>('Form Responses 1'!K74+'Form Responses 1'!P74)*(1+$C$3)</f>
        <v>0.33374999999999999</v>
      </c>
      <c r="AW81" s="29" t="b">
        <f>AND('Form Responses 1'!T74&gt;AU81,'Form Responses 1'!T74&lt;AV81)</f>
        <v>1</v>
      </c>
      <c r="AX81" s="27">
        <f t="shared" si="12"/>
        <v>1</v>
      </c>
      <c r="AY81" s="27">
        <f>('Form Responses 1'!L74+'Form Responses 1'!Q74)*(1-$C$3)</f>
        <v>0.10389562500000002</v>
      </c>
      <c r="AZ81" s="28">
        <f>('Form Responses 1'!L74+'Form Responses 1'!Q74)*(1+$C$3)</f>
        <v>0.17315937500000003</v>
      </c>
      <c r="BA81" s="29" t="b">
        <f>AND('Form Responses 1'!U74&gt;AY81,'Form Responses 1'!U74&lt;AZ81)</f>
        <v>1</v>
      </c>
      <c r="BB81" s="27">
        <f t="shared" si="13"/>
        <v>1</v>
      </c>
      <c r="BC81" s="27">
        <f>('Form Responses 1'!R74-'Form Responses 1'!T74)/'Form Responses 1'!R74*100</f>
        <v>0</v>
      </c>
      <c r="BD81" s="27">
        <f>IF(AND(BC81&gt;=20,'Form Responses 1'!V74=$BC$1)=TRUE,1,0)</f>
        <v>0</v>
      </c>
      <c r="BE81" s="27">
        <f>IF(AND(BC81&gt;=0,BC81&lt;=20,'Form Responses 1'!V74=$BC$2)=TRUE,1,0)</f>
        <v>1</v>
      </c>
      <c r="BF81" s="27">
        <f t="shared" si="14"/>
        <v>0</v>
      </c>
      <c r="BG81" s="27">
        <f t="shared" si="15"/>
        <v>1</v>
      </c>
      <c r="BH81" s="27">
        <f>('Form Responses 1'!S74-'Form Responses 1'!U74)/'Form Responses 1'!S74*100</f>
        <v>6.711409395973142</v>
      </c>
      <c r="BI81" s="28">
        <f>IF(AND(BH81&gt;=20,'Form Responses 1'!W74=$BH$1)=TRUE,1,0)</f>
        <v>0</v>
      </c>
      <c r="BJ81" s="28">
        <f>IF(AND(BH81&gt;=0,BH81&lt;=20,'Form Responses 1'!W74=$BH$2)=TRUE,1,0)</f>
        <v>1</v>
      </c>
      <c r="BK81" s="28">
        <f t="shared" si="16"/>
        <v>0</v>
      </c>
      <c r="BL81" s="27">
        <f t="shared" si="17"/>
        <v>1</v>
      </c>
      <c r="BM81" s="7"/>
    </row>
    <row r="82" spans="1:65" ht="13.8">
      <c r="A82" s="7" t="str">
        <f>'Form Responses 1'!B75</f>
        <v>Student 73</v>
      </c>
      <c r="B82" s="27">
        <f t="shared" si="0"/>
        <v>13</v>
      </c>
      <c r="C82" s="27">
        <f>'Form Responses 1'!C75/'Form Responses 1'!D75*(1-$C$3)</f>
        <v>0.81818181818181812</v>
      </c>
      <c r="D82" s="28">
        <f>'Form Responses 1'!C75/'Form Responses 1'!D75*(1+$C$3)</f>
        <v>1.3636363636363635</v>
      </c>
      <c r="E82" s="29" t="b">
        <f>AND('Form Responses 1'!E75&gt;C82,'Form Responses 1'!E75&lt;D82)</f>
        <v>1</v>
      </c>
      <c r="F82" s="27">
        <f t="shared" si="1"/>
        <v>1</v>
      </c>
      <c r="G82" s="27">
        <f>'Form Responses 1'!E75*$E$3*(1-$C$3)</f>
        <v>0.20456249999999998</v>
      </c>
      <c r="H82" s="28">
        <f>'Form Responses 1'!E75*$E$3*(1+$C$3)</f>
        <v>0.3409375</v>
      </c>
      <c r="I82" s="29" t="b">
        <f>AND('Form Responses 1'!F75&gt;G82,'Form Responses 1'!F75&lt;H82)</f>
        <v>1</v>
      </c>
      <c r="J82" s="27">
        <f t="shared" si="2"/>
        <v>1</v>
      </c>
      <c r="K82" s="27">
        <f>0.5*$E$3*'Form Responses 1'!E75*'Form Responses 1'!E75*(1-$C$3)</f>
        <v>0.11158884375</v>
      </c>
      <c r="L82" s="28">
        <f>0.5*$E$3*'Form Responses 1'!E75*'Form Responses 1'!E75*(1+$C$3)</f>
        <v>0.18598140624999998</v>
      </c>
      <c r="M82" s="29" t="b">
        <f>AND('Form Responses 1'!G75&gt;K82,'Form Responses 1'!G75&lt;L82)</f>
        <v>1</v>
      </c>
      <c r="N82" s="27">
        <f t="shared" si="3"/>
        <v>1</v>
      </c>
      <c r="O82" s="27">
        <f>'Form Responses 1'!H75/'Form Responses 1'!I75*(1-$C$3)</f>
        <v>1.1083743842364532E-2</v>
      </c>
      <c r="P82" s="28">
        <f>'Form Responses 1'!H75/'Form Responses 1'!I75*(1+$C$3)</f>
        <v>1.8472906403940888E-2</v>
      </c>
      <c r="Q82" s="30" t="s">
        <v>157</v>
      </c>
      <c r="R82" s="27">
        <f t="shared" si="4"/>
        <v>0</v>
      </c>
      <c r="S82" s="27">
        <f>'Form Responses 1'!J75*$E$3*(1-$C$3)</f>
        <v>2.8124999999999999E-3</v>
      </c>
      <c r="T82" s="28">
        <f>'Form Responses 1'!J75*$E$3*(1+$C$3)</f>
        <v>4.6874999999999998E-3</v>
      </c>
      <c r="U82" s="29" t="b">
        <f>AND('Form Responses 1'!K75&gt;S82,'Form Responses 1'!K75&lt;T82)</f>
        <v>1</v>
      </c>
      <c r="V82" s="27">
        <f t="shared" si="5"/>
        <v>1</v>
      </c>
      <c r="W82" s="27">
        <f>0.5*$E$3*'Form Responses 1'!J75*'Form Responses 1'!J75*(1-$C$3)</f>
        <v>2.1093750000000001E-5</v>
      </c>
      <c r="X82" s="28">
        <f>0.5*$E$3*'Form Responses 1'!J75*'Form Responses 1'!J75*(1+$C$3)</f>
        <v>3.5156249999999997E-5</v>
      </c>
      <c r="Y82" s="29" t="b">
        <f>AND('Form Responses 1'!L75&gt;W82,'Form Responses 1'!L75&lt;X82)</f>
        <v>1</v>
      </c>
      <c r="Z82" s="27">
        <f t="shared" si="6"/>
        <v>1</v>
      </c>
      <c r="AA82" s="27">
        <f>'Form Responses 1'!M75/'Form Responses 1'!N75*(1-$C$3)</f>
        <v>0.78947368421052633</v>
      </c>
      <c r="AB82" s="28">
        <f>'Form Responses 1'!M75/'Form Responses 1'!N75*(1+$C$3)</f>
        <v>1.3157894736842104</v>
      </c>
      <c r="AC82" s="29" t="b">
        <f>AND('Form Responses 1'!O75&gt;AA82,'Form Responses 1'!O75&lt;AB82)</f>
        <v>1</v>
      </c>
      <c r="AD82" s="27">
        <f t="shared" si="7"/>
        <v>1</v>
      </c>
      <c r="AE82" s="27">
        <f>'Form Responses 1'!O75*$E$4*(1-$C$3)</f>
        <v>0.19725000000000001</v>
      </c>
      <c r="AF82" s="28">
        <f>'Form Responses 1'!O75*$E$4*(1+$C$3)</f>
        <v>0.32874999999999999</v>
      </c>
      <c r="AG82" s="29" t="b">
        <f>AND('Form Responses 1'!P75&gt;AE82,'Form Responses 1'!P75&lt;AF82)</f>
        <v>1</v>
      </c>
      <c r="AH82" s="27">
        <f t="shared" si="8"/>
        <v>1</v>
      </c>
      <c r="AI82" s="27">
        <f>0.5*$E$4*'Form Responses 1'!O75*'Form Responses 1'!O75*(1-$C$3)</f>
        <v>0.10375350000000001</v>
      </c>
      <c r="AJ82" s="28">
        <f>0.5*$E$4*'Form Responses 1'!O75*'Form Responses 1'!O75*(1+$C$3)</f>
        <v>0.17292250000000003</v>
      </c>
      <c r="AK82" s="29" t="b">
        <f>AND('Form Responses 1'!Q75&gt;AI82,'Form Responses 1'!Q75&lt;AJ82)</f>
        <v>1</v>
      </c>
      <c r="AL82" s="27">
        <f t="shared" si="9"/>
        <v>1</v>
      </c>
      <c r="AM82" s="27">
        <f>'Form Responses 1'!F75*(1-$C$3)</f>
        <v>0.20475000000000002</v>
      </c>
      <c r="AN82" s="28">
        <f>'Form Responses 1'!F75*(1+$C$3)</f>
        <v>0.34125000000000005</v>
      </c>
      <c r="AO82" s="29" t="b">
        <f>AND('Form Responses 1'!R75&gt;AM82,'Form Responses 1'!R75&lt;AN82)</f>
        <v>1</v>
      </c>
      <c r="AP82" s="27">
        <f t="shared" si="10"/>
        <v>1</v>
      </c>
      <c r="AQ82" s="27">
        <f>'Form Responses 1'!G75*(1-$C$3)</f>
        <v>0.11174999999999999</v>
      </c>
      <c r="AR82" s="28">
        <f>'Form Responses 1'!G75*(1+$C$3)</f>
        <v>0.18625</v>
      </c>
      <c r="AS82" s="29" t="b">
        <f>AND('Form Responses 1'!S75&gt;AQ82,'Form Responses 1'!S75&lt;AR82)</f>
        <v>1</v>
      </c>
      <c r="AT82" s="27">
        <f t="shared" si="11"/>
        <v>1</v>
      </c>
      <c r="AU82" s="27">
        <f>('Form Responses 1'!K75+'Form Responses 1'!P75)*(1-$C$3)</f>
        <v>0.20025000000000001</v>
      </c>
      <c r="AV82" s="28">
        <f>('Form Responses 1'!K75+'Form Responses 1'!P75)*(1+$C$3)</f>
        <v>0.33374999999999999</v>
      </c>
      <c r="AW82" s="29" t="b">
        <f>AND('Form Responses 1'!T75&gt;AU82,'Form Responses 1'!T75&lt;AV82)</f>
        <v>1</v>
      </c>
      <c r="AX82" s="27">
        <f t="shared" si="12"/>
        <v>1</v>
      </c>
      <c r="AY82" s="27">
        <f>('Form Responses 1'!L75+'Form Responses 1'!Q75)*(1-$C$3)</f>
        <v>0.10352107500000002</v>
      </c>
      <c r="AZ82" s="28">
        <f>('Form Responses 1'!L75+'Form Responses 1'!Q75)*(1+$C$3)</f>
        <v>0.17253512500000001</v>
      </c>
      <c r="BA82" s="29" t="b">
        <f>AND('Form Responses 1'!U75&gt;AY82,'Form Responses 1'!U75&lt;AZ82)</f>
        <v>1</v>
      </c>
      <c r="BB82" s="27">
        <f t="shared" si="13"/>
        <v>1</v>
      </c>
      <c r="BC82" s="27">
        <f>('Form Responses 1'!R75-'Form Responses 1'!T75)/'Form Responses 1'!R75*100</f>
        <v>2.1978021978021998</v>
      </c>
      <c r="BD82" s="27">
        <f>IF(AND(BC82&gt;=20,'Form Responses 1'!V75=$BC$1)=TRUE,1,0)</f>
        <v>0</v>
      </c>
      <c r="BE82" s="27">
        <f>IF(AND(BC82&gt;=0,BC82&lt;=20,'Form Responses 1'!V75=$BC$2)=TRUE,1,0)</f>
        <v>0</v>
      </c>
      <c r="BF82" s="27">
        <f t="shared" si="14"/>
        <v>0</v>
      </c>
      <c r="BG82" s="27">
        <f t="shared" si="15"/>
        <v>0</v>
      </c>
      <c r="BH82" s="27">
        <f>('Form Responses 1'!S75-'Form Responses 1'!U75)/'Form Responses 1'!S75*100</f>
        <v>7.3825503355704578</v>
      </c>
      <c r="BI82" s="28">
        <f>IF(AND(BH82&gt;=20,'Form Responses 1'!W75=$BH$1)=TRUE,1,0)</f>
        <v>0</v>
      </c>
      <c r="BJ82" s="28">
        <f>IF(AND(BH82&gt;=0,BH82&lt;=20,'Form Responses 1'!W75=$BH$2)=TRUE,1,0)</f>
        <v>1</v>
      </c>
      <c r="BK82" s="28">
        <f t="shared" si="16"/>
        <v>0</v>
      </c>
      <c r="BL82" s="27">
        <f t="shared" si="17"/>
        <v>1</v>
      </c>
      <c r="BM82" s="7"/>
    </row>
    <row r="83" spans="1:65" ht="13.8">
      <c r="A83" s="7" t="str">
        <f>'Form Responses 1'!B76</f>
        <v>Student 74</v>
      </c>
      <c r="B83" s="27">
        <f t="shared" si="0"/>
        <v>2</v>
      </c>
      <c r="C83" s="27">
        <f>'Form Responses 1'!C76/'Form Responses 1'!D76*(1-$C$3)</f>
        <v>3.75</v>
      </c>
      <c r="D83" s="28">
        <f>'Form Responses 1'!C76/'Form Responses 1'!D76*(1+$C$3)</f>
        <v>6.25</v>
      </c>
      <c r="E83" s="29" t="b">
        <f>AND('Form Responses 1'!E76&gt;C83,'Form Responses 1'!E76&lt;D83)</f>
        <v>1</v>
      </c>
      <c r="F83" s="27">
        <f t="shared" si="1"/>
        <v>1</v>
      </c>
      <c r="G83" s="27">
        <f>'Form Responses 1'!E76*$E$3*(1-$C$3)</f>
        <v>0.9375</v>
      </c>
      <c r="H83" s="28">
        <f>'Form Responses 1'!E76*$E$3*(1+$C$3)</f>
        <v>1.5625</v>
      </c>
      <c r="I83" s="29" t="b">
        <f>AND('Form Responses 1'!F76&gt;G83,'Form Responses 1'!F76&lt;H83)</f>
        <v>0</v>
      </c>
      <c r="J83" s="27">
        <f t="shared" si="2"/>
        <v>0</v>
      </c>
      <c r="K83" s="27">
        <f>0.5*$E$3*'Form Responses 1'!E76*'Form Responses 1'!E76*(1-$C$3)</f>
        <v>2.34375</v>
      </c>
      <c r="L83" s="28">
        <f>0.5*$E$3*'Form Responses 1'!E76*'Form Responses 1'!E76*(1+$C$3)</f>
        <v>3.90625</v>
      </c>
      <c r="M83" s="29" t="b">
        <f>AND('Form Responses 1'!G76&gt;K83,'Form Responses 1'!G76&lt;L83)</f>
        <v>0</v>
      </c>
      <c r="N83" s="27">
        <f t="shared" si="3"/>
        <v>0</v>
      </c>
      <c r="O83" s="27">
        <f>'Form Responses 1'!H76/'Form Responses 1'!I76*(1-$C$3)</f>
        <v>0.75</v>
      </c>
      <c r="P83" s="28">
        <f>'Form Responses 1'!H76/'Form Responses 1'!I76*(1+$C$3)</f>
        <v>1.25</v>
      </c>
      <c r="Q83" s="30" t="s">
        <v>157</v>
      </c>
      <c r="R83" s="27">
        <f t="shared" si="4"/>
        <v>0</v>
      </c>
      <c r="S83" s="27">
        <f>'Form Responses 1'!J76*$E$3*(1-$C$3)</f>
        <v>0.1875</v>
      </c>
      <c r="T83" s="28">
        <f>'Form Responses 1'!J76*$E$3*(1+$C$3)</f>
        <v>0.3125</v>
      </c>
      <c r="U83" s="29" t="b">
        <f>AND('Form Responses 1'!K76&gt;S83,'Form Responses 1'!K76&lt;T83)</f>
        <v>0</v>
      </c>
      <c r="V83" s="27">
        <f t="shared" si="5"/>
        <v>0</v>
      </c>
      <c r="W83" s="27">
        <f>0.5*$E$3*'Form Responses 1'!J76*'Form Responses 1'!J76*(1-$C$3)</f>
        <v>9.375E-2</v>
      </c>
      <c r="X83" s="28">
        <f>0.5*$E$3*'Form Responses 1'!J76*'Form Responses 1'!J76*(1+$C$3)</f>
        <v>0.15625</v>
      </c>
      <c r="Y83" s="29" t="b">
        <f>AND('Form Responses 1'!L76&gt;W83,'Form Responses 1'!L76&lt;X83)</f>
        <v>0</v>
      </c>
      <c r="Z83" s="27">
        <f t="shared" si="6"/>
        <v>0</v>
      </c>
      <c r="AA83" s="27">
        <f>'Form Responses 1'!M76/'Form Responses 1'!N76*(1-$C$3)</f>
        <v>0.75</v>
      </c>
      <c r="AB83" s="28">
        <f>'Form Responses 1'!M76/'Form Responses 1'!N76*(1+$C$3)</f>
        <v>1.25</v>
      </c>
      <c r="AC83" s="29" t="b">
        <f>AND('Form Responses 1'!O76&gt;AA83,'Form Responses 1'!O76&lt;AB83)</f>
        <v>1</v>
      </c>
      <c r="AD83" s="27">
        <f t="shared" si="7"/>
        <v>1</v>
      </c>
      <c r="AE83" s="27">
        <f>'Form Responses 1'!O76*$E$4*(1-$C$3)</f>
        <v>0.1875</v>
      </c>
      <c r="AF83" s="28">
        <f>'Form Responses 1'!O76*$E$4*(1+$C$3)</f>
        <v>0.3125</v>
      </c>
      <c r="AG83" s="29" t="b">
        <f>AND('Form Responses 1'!P76&gt;AE83,'Form Responses 1'!P76&lt;AF83)</f>
        <v>0</v>
      </c>
      <c r="AH83" s="27">
        <f t="shared" si="8"/>
        <v>0</v>
      </c>
      <c r="AI83" s="27">
        <f>0.5*$E$4*'Form Responses 1'!O76*'Form Responses 1'!O76*(1-$C$3)</f>
        <v>9.375E-2</v>
      </c>
      <c r="AJ83" s="28">
        <f>0.5*$E$4*'Form Responses 1'!O76*'Form Responses 1'!O76*(1+$C$3)</f>
        <v>0.15625</v>
      </c>
      <c r="AK83" s="29" t="b">
        <f>AND('Form Responses 1'!Q76&gt;AI83,'Form Responses 1'!Q76&lt;AJ83)</f>
        <v>0</v>
      </c>
      <c r="AL83" s="27">
        <f t="shared" si="9"/>
        <v>0</v>
      </c>
      <c r="AM83" s="27">
        <f>'Form Responses 1'!F76*(1-$C$3)</f>
        <v>6</v>
      </c>
      <c r="AN83" s="28">
        <f>'Form Responses 1'!F76*(1+$C$3)</f>
        <v>10</v>
      </c>
      <c r="AO83" s="29" t="b">
        <f>AND('Form Responses 1'!R76&gt;AM83,'Form Responses 1'!R76&lt;AN83)</f>
        <v>0</v>
      </c>
      <c r="AP83" s="27">
        <f t="shared" si="10"/>
        <v>0</v>
      </c>
      <c r="AQ83" s="27">
        <f>'Form Responses 1'!G76*(1-$C$3)</f>
        <v>6</v>
      </c>
      <c r="AR83" s="28">
        <f>'Form Responses 1'!G76*(1+$C$3)</f>
        <v>10</v>
      </c>
      <c r="AS83" s="29" t="b">
        <f>AND('Form Responses 1'!S76&gt;AQ83,'Form Responses 1'!S76&lt;AR83)</f>
        <v>0</v>
      </c>
      <c r="AT83" s="27">
        <f t="shared" si="11"/>
        <v>0</v>
      </c>
      <c r="AU83" s="27">
        <f>('Form Responses 1'!K76+'Form Responses 1'!P76)*(1-$C$3)</f>
        <v>1.5</v>
      </c>
      <c r="AV83" s="28">
        <f>('Form Responses 1'!K76+'Form Responses 1'!P76)*(1+$C$3)</f>
        <v>2.5</v>
      </c>
      <c r="AW83" s="29" t="b">
        <f>AND('Form Responses 1'!T76&gt;AU83,'Form Responses 1'!T76&lt;AV83)</f>
        <v>0</v>
      </c>
      <c r="AX83" s="27">
        <f t="shared" si="12"/>
        <v>0</v>
      </c>
      <c r="AY83" s="27">
        <f>('Form Responses 1'!L76+'Form Responses 1'!Q76)*(1-$C$3)</f>
        <v>1.5</v>
      </c>
      <c r="AZ83" s="28">
        <f>('Form Responses 1'!L76+'Form Responses 1'!Q76)*(1+$C$3)</f>
        <v>2.5</v>
      </c>
      <c r="BA83" s="29" t="b">
        <f>AND('Form Responses 1'!U76&gt;AY83,'Form Responses 1'!U76&lt;AZ83)</f>
        <v>0</v>
      </c>
      <c r="BB83" s="27">
        <f t="shared" si="13"/>
        <v>0</v>
      </c>
      <c r="BC83" s="27">
        <f>('Form Responses 1'!R76-'Form Responses 1'!T76)/'Form Responses 1'!R76*100</f>
        <v>0</v>
      </c>
      <c r="BD83" s="27">
        <f>IF(AND(BC83&gt;=20,'Form Responses 1'!V76=$BC$1)=TRUE,1,0)</f>
        <v>0</v>
      </c>
      <c r="BE83" s="27">
        <f>IF(AND(BC83&gt;=0,BC83&lt;=20,'Form Responses 1'!V76=$BC$2)=TRUE,1,0)</f>
        <v>0</v>
      </c>
      <c r="BF83" s="27">
        <f t="shared" si="14"/>
        <v>0</v>
      </c>
      <c r="BG83" s="27">
        <f t="shared" si="15"/>
        <v>0</v>
      </c>
      <c r="BH83" s="27">
        <f>('Form Responses 1'!S76-'Form Responses 1'!U76)/'Form Responses 1'!S76*100</f>
        <v>0</v>
      </c>
      <c r="BI83" s="28">
        <f>IF(AND(BH83&gt;=20,'Form Responses 1'!W76=$BH$1)=TRUE,1,0)</f>
        <v>0</v>
      </c>
      <c r="BJ83" s="28">
        <f>IF(AND(BH83&gt;=0,BH83&lt;=20,'Form Responses 1'!W76=$BH$2)=TRUE,1,0)</f>
        <v>0</v>
      </c>
      <c r="BK83" s="28">
        <f t="shared" si="16"/>
        <v>0</v>
      </c>
      <c r="BL83" s="27">
        <f t="shared" si="17"/>
        <v>0</v>
      </c>
      <c r="BM83" s="7"/>
    </row>
    <row r="84" spans="1:65" ht="13.8">
      <c r="A84" s="7" t="str">
        <f>'Form Responses 1'!B77</f>
        <v>Student 75</v>
      </c>
      <c r="B84" s="27">
        <f t="shared" si="0"/>
        <v>14</v>
      </c>
      <c r="C84" s="27">
        <f>'Form Responses 1'!C77/'Form Responses 1'!D77*(1-$C$3)</f>
        <v>0.75376884422110546</v>
      </c>
      <c r="D84" s="28">
        <f>'Form Responses 1'!C77/'Form Responses 1'!D77*(1+$C$3)</f>
        <v>1.2562814070351758</v>
      </c>
      <c r="E84" s="29" t="b">
        <f>AND('Form Responses 1'!E77&gt;C84,'Form Responses 1'!E77&lt;D84)</f>
        <v>1</v>
      </c>
      <c r="F84" s="27">
        <f t="shared" si="1"/>
        <v>1</v>
      </c>
      <c r="G84" s="27">
        <f>'Form Responses 1'!E77*$E$3*(1-$C$3)</f>
        <v>0.18844218750000002</v>
      </c>
      <c r="H84" s="28">
        <f>'Form Responses 1'!E77*$E$3*(1+$C$3)</f>
        <v>0.3140703125</v>
      </c>
      <c r="I84" s="29" t="b">
        <f>AND('Form Responses 1'!F77&gt;G84,'Form Responses 1'!F77&lt;H84)</f>
        <v>1</v>
      </c>
      <c r="J84" s="27">
        <f t="shared" si="2"/>
        <v>1</v>
      </c>
      <c r="K84" s="27">
        <f>0.5*$E$3*'Form Responses 1'!E77*'Form Responses 1'!E77*(1-$C$3)</f>
        <v>9.4694554746093756E-2</v>
      </c>
      <c r="L84" s="28">
        <f>0.5*$E$3*'Form Responses 1'!E77*'Form Responses 1'!E77*(1+$C$3)</f>
        <v>0.15782425791015628</v>
      </c>
      <c r="M84" s="29" t="b">
        <f>AND('Form Responses 1'!G77&gt;K84,'Form Responses 1'!G77&lt;L84)</f>
        <v>1</v>
      </c>
      <c r="N84" s="27">
        <f t="shared" si="3"/>
        <v>1</v>
      </c>
      <c r="O84" s="27">
        <f>'Form Responses 1'!H77/'Form Responses 1'!I77*(1-$C$3)</f>
        <v>3.2608695652173912E-2</v>
      </c>
      <c r="P84" s="28">
        <f>'Form Responses 1'!H77/'Form Responses 1'!I77*(1+$C$3)</f>
        <v>5.434782608695652E-2</v>
      </c>
      <c r="Q84" s="30" t="s">
        <v>157</v>
      </c>
      <c r="R84" s="27">
        <f t="shared" si="4"/>
        <v>0</v>
      </c>
      <c r="S84" s="27">
        <f>'Form Responses 1'!J77*$E$3*(1-$C$3)</f>
        <v>8.15217375E-3</v>
      </c>
      <c r="T84" s="28">
        <f>'Form Responses 1'!J77*$E$3*(1+$C$3)</f>
        <v>1.3586956249999999E-2</v>
      </c>
      <c r="U84" s="29" t="b">
        <f>AND('Form Responses 1'!K77&gt;S84,'Form Responses 1'!K77&lt;T84)</f>
        <v>1</v>
      </c>
      <c r="V84" s="27">
        <f t="shared" si="5"/>
        <v>1</v>
      </c>
      <c r="W84" s="27">
        <f>0.5*$E$3*'Form Responses 1'!J77*'Form Responses 1'!J77*(1-$C$3)</f>
        <v>1.7722116493383751E-4</v>
      </c>
      <c r="X84" s="28">
        <f>0.5*$E$3*'Form Responses 1'!J77*'Form Responses 1'!J77*(1+$C$3)</f>
        <v>2.9536860822306247E-4</v>
      </c>
      <c r="Y84" s="29" t="b">
        <f>AND('Form Responses 1'!L77&gt;W84,'Form Responses 1'!L77&lt;X84)</f>
        <v>1</v>
      </c>
      <c r="Z84" s="27">
        <f t="shared" si="6"/>
        <v>1</v>
      </c>
      <c r="AA84" s="27">
        <f>'Form Responses 1'!M77/'Form Responses 1'!N77*(1-$C$3)</f>
        <v>0.57692307692307687</v>
      </c>
      <c r="AB84" s="28">
        <f>'Form Responses 1'!M77/'Form Responses 1'!N77*(1+$C$3)</f>
        <v>0.96153846153846145</v>
      </c>
      <c r="AC84" s="29" t="b">
        <f>AND('Form Responses 1'!O77&gt;AA84,'Form Responses 1'!O77&lt;AB84)</f>
        <v>1</v>
      </c>
      <c r="AD84" s="27">
        <f t="shared" si="7"/>
        <v>1</v>
      </c>
      <c r="AE84" s="27">
        <f>'Form Responses 1'!O77*$E$4*(1-$C$3)</f>
        <v>0.1442307691875</v>
      </c>
      <c r="AF84" s="28">
        <f>'Form Responses 1'!O77*$E$4*(1+$C$3)</f>
        <v>0.24038461531249999</v>
      </c>
      <c r="AG84" s="29" t="b">
        <f>AND('Form Responses 1'!P77&gt;AE84,'Form Responses 1'!P77&lt;AF84)</f>
        <v>1</v>
      </c>
      <c r="AH84" s="27">
        <f t="shared" si="8"/>
        <v>1</v>
      </c>
      <c r="AI84" s="27">
        <f>0.5*$E$4*'Form Responses 1'!O77*'Form Responses 1'!O77*(1-$C$3)</f>
        <v>5.5473372747781059E-2</v>
      </c>
      <c r="AJ84" s="28">
        <f>0.5*$E$4*'Form Responses 1'!O77*'Form Responses 1'!O77*(1+$C$3)</f>
        <v>9.2455621246301772E-2</v>
      </c>
      <c r="AK84" s="29" t="b">
        <f>AND('Form Responses 1'!Q77&gt;AI84,'Form Responses 1'!Q77&lt;AJ84)</f>
        <v>1</v>
      </c>
      <c r="AL84" s="27">
        <f t="shared" si="9"/>
        <v>1</v>
      </c>
      <c r="AM84" s="27">
        <f>'Form Responses 1'!F77*(1-$C$3)</f>
        <v>0.18844221</v>
      </c>
      <c r="AN84" s="28">
        <f>'Form Responses 1'!F77*(1+$C$3)</f>
        <v>0.31407035</v>
      </c>
      <c r="AO84" s="29" t="b">
        <f>AND('Form Responses 1'!R77&gt;AM84,'Form Responses 1'!R77&lt;AN84)</f>
        <v>1</v>
      </c>
      <c r="AP84" s="27">
        <f t="shared" si="10"/>
        <v>1</v>
      </c>
      <c r="AQ84" s="27">
        <f>'Form Responses 1'!G77*(1-$C$3)</f>
        <v>9.4694549999999988E-2</v>
      </c>
      <c r="AR84" s="28">
        <f>'Form Responses 1'!G77*(1+$C$3)</f>
        <v>0.15782425</v>
      </c>
      <c r="AS84" s="29" t="b">
        <f>AND('Form Responses 1'!S77&gt;AQ84,'Form Responses 1'!S77&lt;AR84)</f>
        <v>1</v>
      </c>
      <c r="AT84" s="27">
        <f t="shared" si="11"/>
        <v>1</v>
      </c>
      <c r="AU84" s="27">
        <f>('Form Responses 1'!K77+'Form Responses 1'!P77)*(1-$C$3)</f>
        <v>0.1523829465</v>
      </c>
      <c r="AV84" s="28">
        <f>('Form Responses 1'!K77+'Form Responses 1'!P77)*(1+$C$3)</f>
        <v>0.25397157749999999</v>
      </c>
      <c r="AW84" s="29" t="b">
        <f>AND('Form Responses 1'!T77&gt;AU84,'Form Responses 1'!T77&lt;AV84)</f>
        <v>1</v>
      </c>
      <c r="AX84" s="27">
        <f t="shared" si="12"/>
        <v>1</v>
      </c>
      <c r="AY84" s="27">
        <f>('Form Responses 1'!L77+'Form Responses 1'!Q77)*(1-$C$3)</f>
        <v>5.5650593915249999E-2</v>
      </c>
      <c r="AZ84" s="28">
        <f>('Form Responses 1'!L77+'Form Responses 1'!Q77)*(1+$C$3)</f>
        <v>9.2750989858750008E-2</v>
      </c>
      <c r="BA84" s="29" t="b">
        <f>AND('Form Responses 1'!U77&gt;AY84,'Form Responses 1'!U77&lt;AZ84)</f>
        <v>1</v>
      </c>
      <c r="BB84" s="27">
        <f t="shared" si="13"/>
        <v>1</v>
      </c>
      <c r="BC84" s="27">
        <f>('Form Responses 1'!R77-'Form Responses 1'!T77)/'Form Responses 1'!R77*100</f>
        <v>19.135449271158517</v>
      </c>
      <c r="BD84" s="27">
        <f>IF(AND(BC84&gt;=20,'Form Responses 1'!V77=$BC$1)=TRUE,1,0)</f>
        <v>0</v>
      </c>
      <c r="BE84" s="27">
        <f>IF(AND(BC84&gt;=0,BC84&lt;=20,'Form Responses 1'!V77=$BC$2)=TRUE,1,0)</f>
        <v>1</v>
      </c>
      <c r="BF84" s="27">
        <f t="shared" si="14"/>
        <v>0</v>
      </c>
      <c r="BG84" s="27">
        <f t="shared" si="15"/>
        <v>1</v>
      </c>
      <c r="BH84" s="27">
        <f>('Form Responses 1'!S77-'Form Responses 1'!U77)/'Form Responses 1'!S77*100</f>
        <v>41.231474102060609</v>
      </c>
      <c r="BI84" s="28">
        <f>IF(AND(BH84&gt;=20,'Form Responses 1'!W77=$BH$1)=TRUE,1,0)</f>
        <v>1</v>
      </c>
      <c r="BJ84" s="28">
        <f>IF(AND(BH84&gt;=0,BH84&lt;=20,'Form Responses 1'!W77=$BH$2)=TRUE,1,0)</f>
        <v>0</v>
      </c>
      <c r="BK84" s="28">
        <f t="shared" si="16"/>
        <v>0</v>
      </c>
      <c r="BL84" s="27">
        <f t="shared" si="17"/>
        <v>1</v>
      </c>
      <c r="BM84" s="7"/>
    </row>
    <row r="85" spans="1:65" ht="13.8">
      <c r="A85" s="7" t="str">
        <f>'Form Responses 1'!B78</f>
        <v>Student 76</v>
      </c>
      <c r="B85" s="27">
        <f t="shared" si="0"/>
        <v>14</v>
      </c>
      <c r="C85" s="27">
        <f>'Form Responses 1'!C78/'Form Responses 1'!D78*(1-$C$3)</f>
        <v>0.71770334928229673</v>
      </c>
      <c r="D85" s="28">
        <f>'Form Responses 1'!C78/'Form Responses 1'!D78*(1+$C$3)</f>
        <v>1.196172248803828</v>
      </c>
      <c r="E85" s="29" t="b">
        <f>AND('Form Responses 1'!E78&gt;C85,'Form Responses 1'!E78&lt;D85)</f>
        <v>1</v>
      </c>
      <c r="F85" s="27">
        <f t="shared" si="1"/>
        <v>1</v>
      </c>
      <c r="G85" s="27">
        <f>'Form Responses 1'!E78*$E$3*(1-$C$3)</f>
        <v>0.18</v>
      </c>
      <c r="H85" s="28">
        <f>'Form Responses 1'!E78*$E$3*(1+$C$3)</f>
        <v>0.3</v>
      </c>
      <c r="I85" s="29" t="b">
        <f>AND('Form Responses 1'!F78&gt;G85,'Form Responses 1'!F78&lt;H85)</f>
        <v>1</v>
      </c>
      <c r="J85" s="27">
        <f t="shared" si="2"/>
        <v>1</v>
      </c>
      <c r="K85" s="27">
        <f>0.5*$E$3*'Form Responses 1'!E78*'Form Responses 1'!E78*(1-$C$3)</f>
        <v>8.6400000000000005E-2</v>
      </c>
      <c r="L85" s="28">
        <f>0.5*$E$3*'Form Responses 1'!E78*'Form Responses 1'!E78*(1+$C$3)</f>
        <v>0.14399999999999999</v>
      </c>
      <c r="M85" s="29" t="b">
        <f>AND('Form Responses 1'!G78&gt;K85,'Form Responses 1'!G78&lt;L85)</f>
        <v>1</v>
      </c>
      <c r="N85" s="27">
        <f t="shared" si="3"/>
        <v>1</v>
      </c>
      <c r="O85" s="27">
        <f>'Form Responses 1'!H78/'Form Responses 1'!I78*(1-$C$3)</f>
        <v>1.0044642857142856E-2</v>
      </c>
      <c r="P85" s="28">
        <f>'Form Responses 1'!H78/'Form Responses 1'!I78*(1+$C$3)</f>
        <v>1.6741071428571425E-2</v>
      </c>
      <c r="Q85" s="30" t="s">
        <v>157</v>
      </c>
      <c r="R85" s="27">
        <f t="shared" si="4"/>
        <v>0</v>
      </c>
      <c r="S85" s="27">
        <f>'Form Responses 1'!J78*$E$3*(1-$C$3)</f>
        <v>2.4937499999999999E-3</v>
      </c>
      <c r="T85" s="28">
        <f>'Form Responses 1'!J78*$E$3*(1+$C$3)</f>
        <v>4.1562500000000002E-3</v>
      </c>
      <c r="U85" s="29" t="b">
        <f>AND('Form Responses 1'!K78&gt;S85,'Form Responses 1'!K78&lt;T85)</f>
        <v>1</v>
      </c>
      <c r="V85" s="27">
        <f t="shared" si="5"/>
        <v>1</v>
      </c>
      <c r="W85" s="27">
        <f>0.5*$E$3*'Form Responses 1'!J78*'Form Responses 1'!J78*(1-$C$3)</f>
        <v>1.65834375E-5</v>
      </c>
      <c r="X85" s="28">
        <f>0.5*$E$3*'Form Responses 1'!J78*'Form Responses 1'!J78*(1+$C$3)</f>
        <v>2.7639062499999998E-5</v>
      </c>
      <c r="Y85" s="29" t="b">
        <f>AND('Form Responses 1'!L78&gt;W85,'Form Responses 1'!L78&lt;X85)</f>
        <v>1</v>
      </c>
      <c r="Z85" s="27">
        <f t="shared" si="6"/>
        <v>1</v>
      </c>
      <c r="AA85" s="27">
        <f>'Form Responses 1'!M78/'Form Responses 1'!N78*(1-$C$3)</f>
        <v>0.70754716981132071</v>
      </c>
      <c r="AB85" s="28">
        <f>'Form Responses 1'!M78/'Form Responses 1'!N78*(1+$C$3)</f>
        <v>1.1792452830188678</v>
      </c>
      <c r="AC85" s="29" t="b">
        <f>AND('Form Responses 1'!O78&gt;AA85,'Form Responses 1'!O78&lt;AB85)</f>
        <v>1</v>
      </c>
      <c r="AD85" s="27">
        <f t="shared" si="7"/>
        <v>1</v>
      </c>
      <c r="AE85" s="27">
        <f>'Form Responses 1'!O78*$E$4*(1-$C$3)</f>
        <v>0.17686875000000002</v>
      </c>
      <c r="AF85" s="28">
        <f>'Form Responses 1'!O78*$E$4*(1+$C$3)</f>
        <v>0.29478124999999999</v>
      </c>
      <c r="AG85" s="29" t="b">
        <f>AND('Form Responses 1'!P78&gt;AE85,'Form Responses 1'!P78&lt;AF85)</f>
        <v>1</v>
      </c>
      <c r="AH85" s="27">
        <f t="shared" si="8"/>
        <v>1</v>
      </c>
      <c r="AI85" s="27">
        <f>0.5*$E$4*'Form Responses 1'!O78*'Form Responses 1'!O78*(1-$C$3)</f>
        <v>8.3420145937499995E-2</v>
      </c>
      <c r="AJ85" s="28">
        <f>0.5*$E$4*'Form Responses 1'!O78*'Form Responses 1'!O78*(1+$C$3)</f>
        <v>0.13903357656250001</v>
      </c>
      <c r="AK85" s="29" t="b">
        <f>AND('Form Responses 1'!Q78&gt;AI85,'Form Responses 1'!Q78&lt;AJ85)</f>
        <v>1</v>
      </c>
      <c r="AL85" s="27">
        <f t="shared" si="9"/>
        <v>1</v>
      </c>
      <c r="AM85" s="27">
        <f>'Form Responses 1'!F78*(1-$C$3)</f>
        <v>0.18</v>
      </c>
      <c r="AN85" s="28">
        <f>'Form Responses 1'!F78*(1+$C$3)</f>
        <v>0.3</v>
      </c>
      <c r="AO85" s="29" t="b">
        <f>AND('Form Responses 1'!R78&gt;AM85,'Form Responses 1'!R78&lt;AN85)</f>
        <v>1</v>
      </c>
      <c r="AP85" s="27">
        <f t="shared" si="10"/>
        <v>1</v>
      </c>
      <c r="AQ85" s="27">
        <f>'Form Responses 1'!G78*(1-$C$3)</f>
        <v>8.6400000000000005E-2</v>
      </c>
      <c r="AR85" s="28">
        <f>'Form Responses 1'!G78*(1+$C$3)</f>
        <v>0.14399999999999999</v>
      </c>
      <c r="AS85" s="29" t="b">
        <f>AND('Form Responses 1'!S78&gt;AQ85,'Form Responses 1'!S78&lt;AR85)</f>
        <v>1</v>
      </c>
      <c r="AT85" s="27">
        <f t="shared" si="11"/>
        <v>1</v>
      </c>
      <c r="AU85" s="27">
        <f>('Form Responses 1'!K78+'Form Responses 1'!P78)*(1-$C$3)</f>
        <v>0.17934749999999999</v>
      </c>
      <c r="AV85" s="28">
        <f>('Form Responses 1'!K78+'Form Responses 1'!P78)*(1+$C$3)</f>
        <v>0.29891250000000003</v>
      </c>
      <c r="AW85" s="29" t="b">
        <f>AND('Form Responses 1'!T78&gt;AU85,'Form Responses 1'!T78&lt;AV85)</f>
        <v>1</v>
      </c>
      <c r="AX85" s="27">
        <f t="shared" si="12"/>
        <v>1</v>
      </c>
      <c r="AY85" s="27">
        <f>('Form Responses 1'!L78+'Form Responses 1'!Q78)*(1-$C$3)</f>
        <v>8.3439075000000001E-2</v>
      </c>
      <c r="AZ85" s="28">
        <f>('Form Responses 1'!L78+'Form Responses 1'!Q78)*(1+$C$3)</f>
        <v>0.13906512499999998</v>
      </c>
      <c r="BA85" s="29" t="b">
        <f>AND('Form Responses 1'!U78&gt;AY85,'Form Responses 1'!U78&lt;AZ85)</f>
        <v>1</v>
      </c>
      <c r="BB85" s="27">
        <f t="shared" si="13"/>
        <v>1</v>
      </c>
      <c r="BC85" s="27">
        <f>('Form Responses 1'!R78-'Form Responses 1'!T78)/'Form Responses 1'!R78*100</f>
        <v>0.36249999999999249</v>
      </c>
      <c r="BD85" s="27">
        <f>IF(AND(BC85&gt;=20,'Form Responses 1'!V78=$BC$1)=TRUE,1,0)</f>
        <v>0</v>
      </c>
      <c r="BE85" s="27">
        <f>IF(AND(BC85&gt;=0,BC85&lt;=20,'Form Responses 1'!V78=$BC$2)=TRUE,1,0)</f>
        <v>1</v>
      </c>
      <c r="BF85" s="27">
        <f t="shared" si="14"/>
        <v>0</v>
      </c>
      <c r="BG85" s="27">
        <f t="shared" si="15"/>
        <v>1</v>
      </c>
      <c r="BH85" s="27">
        <f>('Form Responses 1'!S78-'Form Responses 1'!U78)/'Form Responses 1'!S78*100</f>
        <v>3.4288194444444406</v>
      </c>
      <c r="BI85" s="28">
        <f>IF(AND(BH85&gt;=20,'Form Responses 1'!W78=$BH$1)=TRUE,1,0)</f>
        <v>0</v>
      </c>
      <c r="BJ85" s="28">
        <f>IF(AND(BH85&gt;=0,BH85&lt;=20,'Form Responses 1'!W78=$BH$2)=TRUE,1,0)</f>
        <v>1</v>
      </c>
      <c r="BK85" s="28">
        <f t="shared" si="16"/>
        <v>0</v>
      </c>
      <c r="BL85" s="27">
        <f t="shared" si="17"/>
        <v>1</v>
      </c>
      <c r="BM85" s="7"/>
    </row>
    <row r="86" spans="1:65" ht="13.8">
      <c r="A86" s="7" t="str">
        <f>'Form Responses 1'!B79</f>
        <v>Student 77</v>
      </c>
      <c r="B86" s="27">
        <f t="shared" si="0"/>
        <v>14</v>
      </c>
      <c r="C86" s="27">
        <f>'Form Responses 1'!C79/'Form Responses 1'!D79*(1-$C$3)</f>
        <v>0.71770334928229673</v>
      </c>
      <c r="D86" s="28">
        <f>'Form Responses 1'!C79/'Form Responses 1'!D79*(1+$C$3)</f>
        <v>1.196172248803828</v>
      </c>
      <c r="E86" s="29" t="b">
        <f>AND('Form Responses 1'!E79&gt;C86,'Form Responses 1'!E79&lt;D86)</f>
        <v>1</v>
      </c>
      <c r="F86" s="27">
        <f t="shared" si="1"/>
        <v>1</v>
      </c>
      <c r="G86" s="27">
        <f>'Form Responses 1'!E79*$E$3*(1-$C$3)</f>
        <v>0.18</v>
      </c>
      <c r="H86" s="28">
        <f>'Form Responses 1'!E79*$E$3*(1+$C$3)</f>
        <v>0.3</v>
      </c>
      <c r="I86" s="29" t="b">
        <f>AND('Form Responses 1'!F79&gt;G86,'Form Responses 1'!F79&lt;H86)</f>
        <v>1</v>
      </c>
      <c r="J86" s="27">
        <f t="shared" si="2"/>
        <v>1</v>
      </c>
      <c r="K86" s="27">
        <f>0.5*$E$3*'Form Responses 1'!E79*'Form Responses 1'!E79*(1-$C$3)</f>
        <v>8.6400000000000005E-2</v>
      </c>
      <c r="L86" s="28">
        <f>0.5*$E$3*'Form Responses 1'!E79*'Form Responses 1'!E79*(1+$C$3)</f>
        <v>0.14399999999999999</v>
      </c>
      <c r="M86" s="29" t="b">
        <f>AND('Form Responses 1'!G79&gt;K86,'Form Responses 1'!G79&lt;L86)</f>
        <v>1</v>
      </c>
      <c r="N86" s="27">
        <f t="shared" si="3"/>
        <v>1</v>
      </c>
      <c r="O86" s="27">
        <f>'Form Responses 1'!H79/'Form Responses 1'!I79*(1-$C$3)</f>
        <v>1.0044642857142856E-2</v>
      </c>
      <c r="P86" s="28">
        <f>'Form Responses 1'!H79/'Form Responses 1'!I79*(1+$C$3)</f>
        <v>1.6741071428571425E-2</v>
      </c>
      <c r="Q86" s="30" t="s">
        <v>157</v>
      </c>
      <c r="R86" s="27">
        <f t="shared" si="4"/>
        <v>0</v>
      </c>
      <c r="S86" s="27">
        <f>'Form Responses 1'!J79*$E$3*(1-$C$3)</f>
        <v>2.4937499999999999E-3</v>
      </c>
      <c r="T86" s="28">
        <f>'Form Responses 1'!J79*$E$3*(1+$C$3)</f>
        <v>4.1562500000000002E-3</v>
      </c>
      <c r="U86" s="29" t="b">
        <f>AND('Form Responses 1'!K79&gt;S86,'Form Responses 1'!K79&lt;T86)</f>
        <v>1</v>
      </c>
      <c r="V86" s="27">
        <f t="shared" si="5"/>
        <v>1</v>
      </c>
      <c r="W86" s="27">
        <f>0.5*$E$3*'Form Responses 1'!J79*'Form Responses 1'!J79*(1-$C$3)</f>
        <v>1.65834375E-5</v>
      </c>
      <c r="X86" s="28">
        <f>0.5*$E$3*'Form Responses 1'!J79*'Form Responses 1'!J79*(1+$C$3)</f>
        <v>2.7639062499999998E-5</v>
      </c>
      <c r="Y86" s="29" t="b">
        <f>AND('Form Responses 1'!L79&gt;W86,'Form Responses 1'!L79&lt;X86)</f>
        <v>1</v>
      </c>
      <c r="Z86" s="27">
        <f t="shared" si="6"/>
        <v>1</v>
      </c>
      <c r="AA86" s="27">
        <f>'Form Responses 1'!M79/'Form Responses 1'!N79*(1-$C$3)</f>
        <v>0.70754716981132071</v>
      </c>
      <c r="AB86" s="28">
        <f>'Form Responses 1'!M79/'Form Responses 1'!N79*(1+$C$3)</f>
        <v>1.1792452830188678</v>
      </c>
      <c r="AC86" s="29" t="b">
        <f>AND('Form Responses 1'!O79&gt;AA86,'Form Responses 1'!O79&lt;AB86)</f>
        <v>1</v>
      </c>
      <c r="AD86" s="27">
        <f t="shared" si="7"/>
        <v>1</v>
      </c>
      <c r="AE86" s="27">
        <f>'Form Responses 1'!O79*$E$4*(1-$C$3)</f>
        <v>0.17686875000000002</v>
      </c>
      <c r="AF86" s="28">
        <f>'Form Responses 1'!O79*$E$4*(1+$C$3)</f>
        <v>0.29478124999999999</v>
      </c>
      <c r="AG86" s="29" t="b">
        <f>AND('Form Responses 1'!P79&gt;AE86,'Form Responses 1'!P79&lt;AF86)</f>
        <v>1</v>
      </c>
      <c r="AH86" s="27">
        <f t="shared" si="8"/>
        <v>1</v>
      </c>
      <c r="AI86" s="27">
        <f>0.5*$E$4*'Form Responses 1'!O79*'Form Responses 1'!O79*(1-$C$3)</f>
        <v>8.3420145937499995E-2</v>
      </c>
      <c r="AJ86" s="28">
        <f>0.5*$E$4*'Form Responses 1'!O79*'Form Responses 1'!O79*(1+$C$3)</f>
        <v>0.13903357656250001</v>
      </c>
      <c r="AK86" s="29" t="b">
        <f>AND('Form Responses 1'!Q79&gt;AI86,'Form Responses 1'!Q79&lt;AJ86)</f>
        <v>1</v>
      </c>
      <c r="AL86" s="27">
        <f t="shared" si="9"/>
        <v>1</v>
      </c>
      <c r="AM86" s="27">
        <f>'Form Responses 1'!F79*(1-$C$3)</f>
        <v>0.18</v>
      </c>
      <c r="AN86" s="28">
        <f>'Form Responses 1'!F79*(1+$C$3)</f>
        <v>0.3</v>
      </c>
      <c r="AO86" s="29" t="b">
        <f>AND('Form Responses 1'!R79&gt;AM86,'Form Responses 1'!R79&lt;AN86)</f>
        <v>1</v>
      </c>
      <c r="AP86" s="27">
        <f t="shared" si="10"/>
        <v>1</v>
      </c>
      <c r="AQ86" s="27">
        <f>'Form Responses 1'!G79*(1-$C$3)</f>
        <v>8.6400000000000005E-2</v>
      </c>
      <c r="AR86" s="28">
        <f>'Form Responses 1'!G79*(1+$C$3)</f>
        <v>0.14399999999999999</v>
      </c>
      <c r="AS86" s="29" t="b">
        <f>AND('Form Responses 1'!S79&gt;AQ86,'Form Responses 1'!S79&lt;AR86)</f>
        <v>1</v>
      </c>
      <c r="AT86" s="27">
        <f t="shared" si="11"/>
        <v>1</v>
      </c>
      <c r="AU86" s="27">
        <f>('Form Responses 1'!K79+'Form Responses 1'!P79)*(1-$C$3)</f>
        <v>0.17874374999999998</v>
      </c>
      <c r="AV86" s="28">
        <f>('Form Responses 1'!K79+'Form Responses 1'!P79)*(1+$C$3)</f>
        <v>0.29790624999999998</v>
      </c>
      <c r="AW86" s="29" t="b">
        <f>AND('Form Responses 1'!T79&gt;AU86,'Form Responses 1'!T79&lt;AV86)</f>
        <v>1</v>
      </c>
      <c r="AX86" s="27">
        <f t="shared" si="12"/>
        <v>1</v>
      </c>
      <c r="AY86" s="27">
        <f>('Form Responses 1'!L79+'Form Responses 1'!Q79)*(1-$C$3)</f>
        <v>8.3430825E-2</v>
      </c>
      <c r="AZ86" s="28">
        <f>('Form Responses 1'!L79+'Form Responses 1'!Q79)*(1+$C$3)</f>
        <v>0.139051375</v>
      </c>
      <c r="BA86" s="29" t="b">
        <f>AND('Form Responses 1'!U79&gt;AY86,'Form Responses 1'!U79&lt;AZ86)</f>
        <v>1</v>
      </c>
      <c r="BB86" s="27">
        <f t="shared" si="13"/>
        <v>1</v>
      </c>
      <c r="BC86" s="27">
        <f>('Form Responses 1'!R79-'Form Responses 1'!T79)/'Form Responses 1'!R79*100</f>
        <v>0.70833333333332471</v>
      </c>
      <c r="BD86" s="27">
        <f>IF(AND(BC86&gt;=20,'Form Responses 1'!V79=$BC$1)=TRUE,1,0)</f>
        <v>0</v>
      </c>
      <c r="BE86" s="27">
        <f>IF(AND(BC86&gt;=0,BC86&lt;=20,'Form Responses 1'!V79=$BC$2)=TRUE,1,0)</f>
        <v>1</v>
      </c>
      <c r="BF86" s="27">
        <f t="shared" si="14"/>
        <v>0</v>
      </c>
      <c r="BG86" s="27">
        <f t="shared" si="15"/>
        <v>1</v>
      </c>
      <c r="BH86" s="27">
        <f>('Form Responses 1'!S79-'Form Responses 1'!U79)/'Form Responses 1'!S79*100</f>
        <v>2.3611111111111116</v>
      </c>
      <c r="BI86" s="28">
        <f>IF(AND(BH86&gt;=20,'Form Responses 1'!W79=$BH$1)=TRUE,1,0)</f>
        <v>0</v>
      </c>
      <c r="BJ86" s="28">
        <f>IF(AND(BH86&gt;=0,BH86&lt;=20,'Form Responses 1'!W79=$BH$2)=TRUE,1,0)</f>
        <v>1</v>
      </c>
      <c r="BK86" s="28">
        <f t="shared" si="16"/>
        <v>0</v>
      </c>
      <c r="BL86" s="27">
        <f t="shared" si="17"/>
        <v>1</v>
      </c>
      <c r="BM86" s="7"/>
    </row>
    <row r="87" spans="1:65" ht="13.8">
      <c r="A87" s="7" t="str">
        <f>'Form Responses 1'!B80</f>
        <v>Student 78</v>
      </c>
      <c r="B87" s="27">
        <f t="shared" si="0"/>
        <v>14</v>
      </c>
      <c r="C87" s="27">
        <f>'Form Responses 1'!C80/'Form Responses 1'!D80*(1-$C$3)</f>
        <v>0.71770334928229673</v>
      </c>
      <c r="D87" s="28">
        <f>'Form Responses 1'!C80/'Form Responses 1'!D80*(1+$C$3)</f>
        <v>1.196172248803828</v>
      </c>
      <c r="E87" s="29" t="b">
        <f>AND('Form Responses 1'!E80&gt;C87,'Form Responses 1'!E80&lt;D87)</f>
        <v>1</v>
      </c>
      <c r="F87" s="27">
        <f t="shared" si="1"/>
        <v>1</v>
      </c>
      <c r="G87" s="27">
        <f>'Form Responses 1'!E80*$E$3*(1-$C$3)</f>
        <v>0.18</v>
      </c>
      <c r="H87" s="28">
        <f>'Form Responses 1'!E80*$E$3*(1+$C$3)</f>
        <v>0.3</v>
      </c>
      <c r="I87" s="29" t="b">
        <f>AND('Form Responses 1'!F80&gt;G87,'Form Responses 1'!F80&lt;H87)</f>
        <v>1</v>
      </c>
      <c r="J87" s="27">
        <f t="shared" si="2"/>
        <v>1</v>
      </c>
      <c r="K87" s="27">
        <f>0.5*$E$3*'Form Responses 1'!E80*'Form Responses 1'!E80*(1-$C$3)</f>
        <v>8.6400000000000005E-2</v>
      </c>
      <c r="L87" s="28">
        <f>0.5*$E$3*'Form Responses 1'!E80*'Form Responses 1'!E80*(1+$C$3)</f>
        <v>0.14399999999999999</v>
      </c>
      <c r="M87" s="29" t="b">
        <f>AND('Form Responses 1'!G80&gt;K87,'Form Responses 1'!G80&lt;L87)</f>
        <v>1</v>
      </c>
      <c r="N87" s="27">
        <f t="shared" si="3"/>
        <v>1</v>
      </c>
      <c r="O87" s="27">
        <f>'Form Responses 1'!H80/'Form Responses 1'!I80*(1-$C$3)</f>
        <v>1.0044642857142856E-2</v>
      </c>
      <c r="P87" s="28">
        <f>'Form Responses 1'!H80/'Form Responses 1'!I80*(1+$C$3)</f>
        <v>1.6741071428571425E-2</v>
      </c>
      <c r="Q87" s="30" t="s">
        <v>157</v>
      </c>
      <c r="R87" s="27">
        <f t="shared" si="4"/>
        <v>0</v>
      </c>
      <c r="S87" s="27">
        <f>'Form Responses 1'!J80*$E$3*(1-$C$3)</f>
        <v>2.4375E-3</v>
      </c>
      <c r="T87" s="28">
        <f>'Form Responses 1'!J80*$E$3*(1+$C$3)</f>
        <v>4.0625000000000001E-3</v>
      </c>
      <c r="U87" s="29" t="b">
        <f>AND('Form Responses 1'!K80&gt;S87,'Form Responses 1'!K80&lt;T87)</f>
        <v>1</v>
      </c>
      <c r="V87" s="27">
        <f t="shared" si="5"/>
        <v>1</v>
      </c>
      <c r="W87" s="27">
        <f>0.5*$E$3*'Form Responses 1'!J80*'Form Responses 1'!J80*(1-$C$3)</f>
        <v>1.5843749999999999E-5</v>
      </c>
      <c r="X87" s="28">
        <f>0.5*$E$3*'Form Responses 1'!J80*'Form Responses 1'!J80*(1+$C$3)</f>
        <v>2.6406249999999998E-5</v>
      </c>
      <c r="Y87" s="29" t="b">
        <f>AND('Form Responses 1'!L80&gt;W87,'Form Responses 1'!L80&lt;X87)</f>
        <v>1</v>
      </c>
      <c r="Z87" s="27">
        <f t="shared" si="6"/>
        <v>1</v>
      </c>
      <c r="AA87" s="27">
        <f>'Form Responses 1'!M80/'Form Responses 1'!N80*(1-$C$3)</f>
        <v>0.70754716981132071</v>
      </c>
      <c r="AB87" s="28">
        <f>'Form Responses 1'!M80/'Form Responses 1'!N80*(1+$C$3)</f>
        <v>1.1792452830188678</v>
      </c>
      <c r="AC87" s="29" t="b">
        <f>AND('Form Responses 1'!O80&gt;AA87,'Form Responses 1'!O80&lt;AB87)</f>
        <v>1</v>
      </c>
      <c r="AD87" s="27">
        <f t="shared" si="7"/>
        <v>1</v>
      </c>
      <c r="AE87" s="27">
        <f>'Form Responses 1'!O80*$E$4*(1-$C$3)</f>
        <v>0.17681249999999998</v>
      </c>
      <c r="AF87" s="28">
        <f>'Form Responses 1'!O80*$E$4*(1+$C$3)</f>
        <v>0.29468749999999999</v>
      </c>
      <c r="AG87" s="29" t="b">
        <f>AND('Form Responses 1'!P80&gt;AE87,'Form Responses 1'!P80&lt;AF87)</f>
        <v>1</v>
      </c>
      <c r="AH87" s="27">
        <f t="shared" si="8"/>
        <v>1</v>
      </c>
      <c r="AI87" s="27">
        <f>0.5*$E$4*'Form Responses 1'!O80*'Form Responses 1'!O80*(1-$C$3)</f>
        <v>8.3367093749999996E-2</v>
      </c>
      <c r="AJ87" s="28">
        <f>0.5*$E$4*'Form Responses 1'!O80*'Form Responses 1'!O80*(1+$C$3)</f>
        <v>0.13894515624999998</v>
      </c>
      <c r="AK87" s="29" t="b">
        <f>AND('Form Responses 1'!Q80&gt;AI87,'Form Responses 1'!Q80&lt;AJ87)</f>
        <v>1</v>
      </c>
      <c r="AL87" s="27">
        <f t="shared" si="9"/>
        <v>1</v>
      </c>
      <c r="AM87" s="27">
        <f>'Form Responses 1'!F80*(1-$C$3)</f>
        <v>0.18</v>
      </c>
      <c r="AN87" s="28">
        <f>'Form Responses 1'!F80*(1+$C$3)</f>
        <v>0.3</v>
      </c>
      <c r="AO87" s="29" t="b">
        <f>AND('Form Responses 1'!R80&gt;AM87,'Form Responses 1'!R80&lt;AN87)</f>
        <v>1</v>
      </c>
      <c r="AP87" s="27">
        <f t="shared" si="10"/>
        <v>1</v>
      </c>
      <c r="AQ87" s="27">
        <f>'Form Responses 1'!G80*(1-$C$3)</f>
        <v>8.6400000000000005E-2</v>
      </c>
      <c r="AR87" s="28">
        <f>'Form Responses 1'!G80*(1+$C$3)</f>
        <v>0.14399999999999999</v>
      </c>
      <c r="AS87" s="29" t="b">
        <f>AND('Form Responses 1'!S80&gt;AQ87,'Form Responses 1'!S80&lt;AR87)</f>
        <v>1</v>
      </c>
      <c r="AT87" s="27">
        <f t="shared" si="11"/>
        <v>1</v>
      </c>
      <c r="AU87" s="27">
        <f>('Form Responses 1'!K80+'Form Responses 1'!P80)*(1-$C$3)</f>
        <v>0.17924999999999999</v>
      </c>
      <c r="AV87" s="28">
        <f>('Form Responses 1'!K80+'Form Responses 1'!P80)*(1+$C$3)</f>
        <v>0.29874999999999996</v>
      </c>
      <c r="AW87" s="29" t="b">
        <f>AND('Form Responses 1'!T80&gt;AU87,'Form Responses 1'!T80&lt;AV87)</f>
        <v>1</v>
      </c>
      <c r="AX87" s="27">
        <f t="shared" si="12"/>
        <v>1</v>
      </c>
      <c r="AY87" s="27">
        <f>('Form Responses 1'!L80+'Form Responses 1'!Q80)*(1-$C$3)</f>
        <v>8.3266800000000002E-2</v>
      </c>
      <c r="AZ87" s="28">
        <f>('Form Responses 1'!L80+'Form Responses 1'!Q80)*(1+$C$3)</f>
        <v>0.13877800000000001</v>
      </c>
      <c r="BA87" s="29" t="b">
        <f>AND('Form Responses 1'!U80&gt;AY87,'Form Responses 1'!U80&lt;AZ87)</f>
        <v>1</v>
      </c>
      <c r="BB87" s="27">
        <f t="shared" si="13"/>
        <v>1</v>
      </c>
      <c r="BC87" s="27">
        <f>('Form Responses 1'!R80-'Form Responses 1'!T80)/'Form Responses 1'!R80*100</f>
        <v>1.7499999999999925</v>
      </c>
      <c r="BD87" s="27">
        <f>IF(AND(BC87&gt;=20,'Form Responses 1'!V80=$BC$1)=TRUE,1,0)</f>
        <v>0</v>
      </c>
      <c r="BE87" s="27">
        <f>IF(AND(BC87&gt;=0,BC87&lt;=20,'Form Responses 1'!V80=$BC$2)=TRUE,1,0)</f>
        <v>1</v>
      </c>
      <c r="BF87" s="27">
        <f t="shared" si="14"/>
        <v>0</v>
      </c>
      <c r="BG87" s="27">
        <f t="shared" si="15"/>
        <v>1</v>
      </c>
      <c r="BH87" s="27">
        <f>('Form Responses 1'!S80-'Form Responses 1'!U80)/'Form Responses 1'!S80*100</f>
        <v>3.472222222222225</v>
      </c>
      <c r="BI87" s="28">
        <f>IF(AND(BH87&gt;=20,'Form Responses 1'!W80=$BH$1)=TRUE,1,0)</f>
        <v>0</v>
      </c>
      <c r="BJ87" s="28">
        <f>IF(AND(BH87&gt;=0,BH87&lt;=20,'Form Responses 1'!W80=$BH$2)=TRUE,1,0)</f>
        <v>1</v>
      </c>
      <c r="BK87" s="28">
        <f t="shared" si="16"/>
        <v>0</v>
      </c>
      <c r="BL87" s="27">
        <f t="shared" si="17"/>
        <v>1</v>
      </c>
      <c r="BM87" s="7"/>
    </row>
    <row r="88" spans="1:65" ht="13.8">
      <c r="A88" s="7" t="str">
        <f>'Form Responses 1'!B81</f>
        <v>Student 79</v>
      </c>
      <c r="B88" s="27">
        <f t="shared" si="0"/>
        <v>13</v>
      </c>
      <c r="C88" s="27">
        <f>'Form Responses 1'!C81/'Form Responses 1'!D81*(1-$C$3)</f>
        <v>1.171875</v>
      </c>
      <c r="D88" s="28">
        <f>'Form Responses 1'!C81/'Form Responses 1'!D81*(1+$C$3)</f>
        <v>1.953125</v>
      </c>
      <c r="E88" s="29" t="b">
        <f>AND('Form Responses 1'!E81&gt;C88,'Form Responses 1'!E81&lt;D88)</f>
        <v>1</v>
      </c>
      <c r="F88" s="27">
        <f t="shared" si="1"/>
        <v>1</v>
      </c>
      <c r="G88" s="27">
        <f>'Form Responses 1'!E81*$E$3*(1-$C$3)</f>
        <v>0.2930625</v>
      </c>
      <c r="H88" s="28">
        <f>'Form Responses 1'!E81*$E$3*(1+$C$3)</f>
        <v>0.48843749999999997</v>
      </c>
      <c r="I88" s="29" t="b">
        <f>AND('Form Responses 1'!F81&gt;G88,'Form Responses 1'!F81&lt;H88)</f>
        <v>1</v>
      </c>
      <c r="J88" s="27">
        <f t="shared" si="2"/>
        <v>1</v>
      </c>
      <c r="K88" s="27">
        <f>0.5*$E$3*'Form Responses 1'!E81*'Form Responses 1'!E81*(1-$C$3)</f>
        <v>0.22902834374999997</v>
      </c>
      <c r="L88" s="28">
        <f>0.5*$E$3*'Form Responses 1'!E81*'Form Responses 1'!E81*(1+$C$3)</f>
        <v>0.38171390624999996</v>
      </c>
      <c r="M88" s="29" t="b">
        <f>AND('Form Responses 1'!G81&gt;K88,'Form Responses 1'!G81&lt;L88)</f>
        <v>1</v>
      </c>
      <c r="N88" s="27">
        <f t="shared" si="3"/>
        <v>1</v>
      </c>
      <c r="O88" s="27">
        <f>'Form Responses 1'!H81/'Form Responses 1'!I81*(1-$C$3)</f>
        <v>5.859375E-2</v>
      </c>
      <c r="P88" s="28">
        <f>'Form Responses 1'!H81/'Form Responses 1'!I81*(1+$C$3)</f>
        <v>9.765625E-2</v>
      </c>
      <c r="Q88" s="30" t="s">
        <v>157</v>
      </c>
      <c r="R88" s="27">
        <f t="shared" si="4"/>
        <v>0</v>
      </c>
      <c r="S88" s="27">
        <f>'Form Responses 1'!J81*$E$3*(1-$C$3)</f>
        <v>1.4624999999999999E-2</v>
      </c>
      <c r="T88" s="28">
        <f>'Form Responses 1'!J81*$E$3*(1+$C$3)</f>
        <v>2.4375000000000001E-2</v>
      </c>
      <c r="U88" s="29" t="b">
        <f>AND('Form Responses 1'!K81&gt;S88,'Form Responses 1'!K81&lt;T88)</f>
        <v>1</v>
      </c>
      <c r="V88" s="27">
        <f t="shared" si="5"/>
        <v>1</v>
      </c>
      <c r="W88" s="27">
        <f>0.5*$E$3*'Form Responses 1'!J81*'Form Responses 1'!J81*(1-$C$3)</f>
        <v>5.7037500000000003E-4</v>
      </c>
      <c r="X88" s="28">
        <f>0.5*$E$3*'Form Responses 1'!J81*'Form Responses 1'!J81*(1+$C$3)</f>
        <v>9.5062499999999997E-4</v>
      </c>
      <c r="Y88" s="29" t="b">
        <f>AND('Form Responses 1'!L81&gt;W88,'Form Responses 1'!L81&lt;X88)</f>
        <v>1</v>
      </c>
      <c r="Z88" s="27">
        <f t="shared" si="6"/>
        <v>1</v>
      </c>
      <c r="AA88" s="27">
        <f>'Form Responses 1'!M81/'Form Responses 1'!N81*(1-$C$3)</f>
        <v>0.95238095238095255</v>
      </c>
      <c r="AB88" s="28">
        <f>'Form Responses 1'!M81/'Form Responses 1'!N81*(1+$C$3)</f>
        <v>1.5873015873015874</v>
      </c>
      <c r="AC88" s="29" t="b">
        <f>AND('Form Responses 1'!O81&gt;AA88,'Form Responses 1'!O81&lt;AB88)</f>
        <v>1</v>
      </c>
      <c r="AD88" s="27">
        <f t="shared" si="7"/>
        <v>1</v>
      </c>
      <c r="AE88" s="27">
        <f>'Form Responses 1'!O81*$E$4*(1-$C$3)</f>
        <v>0.23808750000000001</v>
      </c>
      <c r="AF88" s="28">
        <f>'Form Responses 1'!O81*$E$4*(1+$C$3)</f>
        <v>0.39681250000000001</v>
      </c>
      <c r="AG88" s="29" t="b">
        <f>AND('Form Responses 1'!P81&gt;AE88,'Form Responses 1'!P81&lt;AF88)</f>
        <v>1</v>
      </c>
      <c r="AH88" s="27">
        <f t="shared" si="8"/>
        <v>1</v>
      </c>
      <c r="AI88" s="27">
        <f>0.5*$E$4*'Form Responses 1'!O81*'Form Responses 1'!O81*(1-$C$3)</f>
        <v>0.15116175375000002</v>
      </c>
      <c r="AJ88" s="28">
        <f>0.5*$E$4*'Form Responses 1'!O81*'Form Responses 1'!O81*(1+$C$3)</f>
        <v>0.25193625624999999</v>
      </c>
      <c r="AK88" s="29" t="b">
        <f>AND('Form Responses 1'!Q81&gt;AI88,'Form Responses 1'!Q81&lt;AJ88)</f>
        <v>0</v>
      </c>
      <c r="AL88" s="27">
        <f t="shared" si="9"/>
        <v>0</v>
      </c>
      <c r="AM88" s="27">
        <f>'Form Responses 1'!F81*(1-$C$3)</f>
        <v>0.29325000000000001</v>
      </c>
      <c r="AN88" s="28">
        <f>'Form Responses 1'!F81*(1+$C$3)</f>
        <v>0.48875000000000002</v>
      </c>
      <c r="AO88" s="29" t="b">
        <f>AND('Form Responses 1'!R81&gt;AM88,'Form Responses 1'!R81&lt;AN88)</f>
        <v>1</v>
      </c>
      <c r="AP88" s="27">
        <f t="shared" si="10"/>
        <v>1</v>
      </c>
      <c r="AQ88" s="27">
        <f>'Form Responses 1'!G81*(1-$C$3)</f>
        <v>0.22875000000000001</v>
      </c>
      <c r="AR88" s="28">
        <f>'Form Responses 1'!G81*(1+$C$3)</f>
        <v>0.38124999999999998</v>
      </c>
      <c r="AS88" s="29" t="b">
        <f>AND('Form Responses 1'!S81&gt;AQ88,'Form Responses 1'!S81&lt;AR88)</f>
        <v>1</v>
      </c>
      <c r="AT88" s="27">
        <f t="shared" si="11"/>
        <v>1</v>
      </c>
      <c r="AU88" s="27">
        <f>('Form Responses 1'!K81+'Form Responses 1'!P81)*(1-$C$3)</f>
        <v>0.25237500000000002</v>
      </c>
      <c r="AV88" s="28">
        <f>('Form Responses 1'!K81+'Form Responses 1'!P81)*(1+$C$3)</f>
        <v>0.42062500000000003</v>
      </c>
      <c r="AW88" s="29" t="b">
        <f>AND('Form Responses 1'!T81&gt;AU88,'Form Responses 1'!T81&lt;AV88)</f>
        <v>1</v>
      </c>
      <c r="AX88" s="27">
        <f t="shared" si="12"/>
        <v>1</v>
      </c>
      <c r="AY88" s="27">
        <f>('Form Responses 1'!L81+'Form Responses 1'!Q81)*(1-$C$3)</f>
        <v>9.990375000000001E-3</v>
      </c>
      <c r="AZ88" s="28">
        <f>('Form Responses 1'!L81+'Form Responses 1'!Q81)*(1+$C$3)</f>
        <v>1.6650625000000002E-2</v>
      </c>
      <c r="BA88" s="29" t="b">
        <f>AND('Form Responses 1'!U81&gt;AY88,'Form Responses 1'!U81&lt;AZ88)</f>
        <v>1</v>
      </c>
      <c r="BB88" s="27">
        <f t="shared" si="13"/>
        <v>1</v>
      </c>
      <c r="BC88" s="27">
        <f>('Form Responses 1'!R81-'Form Responses 1'!T81)/'Form Responses 1'!R81*100</f>
        <v>13.9386189258312</v>
      </c>
      <c r="BD88" s="27">
        <f>IF(AND(BC88&gt;=20,'Form Responses 1'!V81=$BC$1)=TRUE,1,0)</f>
        <v>0</v>
      </c>
      <c r="BE88" s="27">
        <f>IF(AND(BC88&gt;=0,BC88&lt;=20,'Form Responses 1'!V81=$BC$2)=TRUE,1,0)</f>
        <v>1</v>
      </c>
      <c r="BF88" s="27">
        <f t="shared" si="14"/>
        <v>0</v>
      </c>
      <c r="BG88" s="27">
        <f t="shared" si="15"/>
        <v>1</v>
      </c>
      <c r="BH88" s="27">
        <f>('Form Responses 1'!S81-'Form Responses 1'!U81)/'Form Responses 1'!S81*100</f>
        <v>95.632786885245906</v>
      </c>
      <c r="BI88" s="28">
        <f>IF(AND(BH88&gt;=20,'Form Responses 1'!W81=$BH$1)=TRUE,1,0)</f>
        <v>1</v>
      </c>
      <c r="BJ88" s="28">
        <f>IF(AND(BH88&gt;=0,BH88&lt;=20,'Form Responses 1'!W81=$BH$2)=TRUE,1,0)</f>
        <v>0</v>
      </c>
      <c r="BK88" s="28">
        <f t="shared" si="16"/>
        <v>0</v>
      </c>
      <c r="BL88" s="27">
        <f t="shared" si="17"/>
        <v>1</v>
      </c>
      <c r="BM88" s="7"/>
    </row>
    <row r="89" spans="1:65" ht="13.8">
      <c r="A89" s="7" t="str">
        <f>'Form Responses 1'!B82</f>
        <v>Student 80</v>
      </c>
      <c r="B89" s="27">
        <f t="shared" si="0"/>
        <v>14</v>
      </c>
      <c r="C89" s="27">
        <f>'Form Responses 1'!C82/'Form Responses 1'!D82*(1-$C$3)</f>
        <v>1.171875</v>
      </c>
      <c r="D89" s="28">
        <f>'Form Responses 1'!C82/'Form Responses 1'!D82*(1+$C$3)</f>
        <v>1.953125</v>
      </c>
      <c r="E89" s="29" t="b">
        <f>AND('Form Responses 1'!E82&gt;C89,'Form Responses 1'!E82&lt;D89)</f>
        <v>1</v>
      </c>
      <c r="F89" s="27">
        <f t="shared" si="1"/>
        <v>1</v>
      </c>
      <c r="G89" s="27">
        <f>'Form Responses 1'!E82*$E$3*(1-$C$3)</f>
        <v>0.29296875</v>
      </c>
      <c r="H89" s="28">
        <f>'Form Responses 1'!E82*$E$3*(1+$C$3)</f>
        <v>0.48828125</v>
      </c>
      <c r="I89" s="29" t="b">
        <f>AND('Form Responses 1'!F82&gt;G89,'Form Responses 1'!F82&lt;H89)</f>
        <v>1</v>
      </c>
      <c r="J89" s="27">
        <f t="shared" si="2"/>
        <v>1</v>
      </c>
      <c r="K89" s="27">
        <f>0.5*$E$3*'Form Responses 1'!E82*'Form Responses 1'!E82*(1-$C$3)</f>
        <v>0.2288818359375</v>
      </c>
      <c r="L89" s="28">
        <f>0.5*$E$3*'Form Responses 1'!E82*'Form Responses 1'!E82*(1+$C$3)</f>
        <v>0.3814697265625</v>
      </c>
      <c r="M89" s="29" t="b">
        <f>AND('Form Responses 1'!G82&gt;K89,'Form Responses 1'!G82&lt;L89)</f>
        <v>1</v>
      </c>
      <c r="N89" s="27">
        <f t="shared" si="3"/>
        <v>1</v>
      </c>
      <c r="O89" s="27">
        <f>'Form Responses 1'!H82/'Form Responses 1'!I82*(1-$C$3)</f>
        <v>5.859375E-2</v>
      </c>
      <c r="P89" s="28">
        <f>'Form Responses 1'!H82/'Form Responses 1'!I82*(1+$C$3)</f>
        <v>9.765625E-2</v>
      </c>
      <c r="Q89" s="30" t="s">
        <v>157</v>
      </c>
      <c r="R89" s="27">
        <f t="shared" si="4"/>
        <v>0</v>
      </c>
      <c r="S89" s="27">
        <f>'Form Responses 1'!J82*$E$3*(1-$C$3)</f>
        <v>1.46484375E-2</v>
      </c>
      <c r="T89" s="28">
        <f>'Form Responses 1'!J82*$E$3*(1+$C$3)</f>
        <v>2.44140625E-2</v>
      </c>
      <c r="U89" s="29" t="b">
        <f>AND('Form Responses 1'!K82&gt;S89,'Form Responses 1'!K82&lt;T89)</f>
        <v>1</v>
      </c>
      <c r="V89" s="27">
        <f t="shared" si="5"/>
        <v>1</v>
      </c>
      <c r="W89" s="27">
        <f>0.5*$E$3*'Form Responses 1'!J82*'Form Responses 1'!J82*(1-$C$3)</f>
        <v>5.7220458984375E-4</v>
      </c>
      <c r="X89" s="28">
        <f>0.5*$E$3*'Form Responses 1'!J82*'Form Responses 1'!J82*(1+$C$3)</f>
        <v>9.5367431640625E-4</v>
      </c>
      <c r="Y89" s="29" t="b">
        <f>AND('Form Responses 1'!L82&gt;W89,'Form Responses 1'!L82&lt;X89)</f>
        <v>1</v>
      </c>
      <c r="Z89" s="27">
        <f t="shared" si="6"/>
        <v>1</v>
      </c>
      <c r="AA89" s="27">
        <f>'Form Responses 1'!M82/'Form Responses 1'!N82*(1-$C$3)</f>
        <v>0.95238095238095255</v>
      </c>
      <c r="AB89" s="28">
        <f>'Form Responses 1'!M82/'Form Responses 1'!N82*(1+$C$3)</f>
        <v>1.5873015873015874</v>
      </c>
      <c r="AC89" s="29" t="b">
        <f>AND('Form Responses 1'!O82&gt;AA89,'Form Responses 1'!O82&lt;AB89)</f>
        <v>1</v>
      </c>
      <c r="AD89" s="27">
        <f t="shared" si="7"/>
        <v>1</v>
      </c>
      <c r="AE89" s="27">
        <f>'Form Responses 1'!O82*$E$4*(1-$C$3)</f>
        <v>0.23791874999999998</v>
      </c>
      <c r="AF89" s="28">
        <f>'Form Responses 1'!O82*$E$4*(1+$C$3)</f>
        <v>0.39653125</v>
      </c>
      <c r="AG89" s="29" t="b">
        <f>AND('Form Responses 1'!P82&gt;AE89,'Form Responses 1'!P82&lt;AF89)</f>
        <v>1</v>
      </c>
      <c r="AH89" s="27">
        <f t="shared" si="8"/>
        <v>1</v>
      </c>
      <c r="AI89" s="27">
        <f>0.5*$E$4*'Form Responses 1'!O82*'Form Responses 1'!O82*(1-$C$3)</f>
        <v>0.15094755093749998</v>
      </c>
      <c r="AJ89" s="28">
        <f>0.5*$E$4*'Form Responses 1'!O82*'Form Responses 1'!O82*(1+$C$3)</f>
        <v>0.25157925156249994</v>
      </c>
      <c r="AK89" s="29" t="b">
        <f>AND('Form Responses 1'!Q82&gt;AI89,'Form Responses 1'!Q82&lt;AJ89)</f>
        <v>1</v>
      </c>
      <c r="AL89" s="27">
        <f t="shared" si="9"/>
        <v>1</v>
      </c>
      <c r="AM89" s="27">
        <f>'Form Responses 1'!F82*(1-$C$3)</f>
        <v>0.29296875</v>
      </c>
      <c r="AN89" s="28">
        <f>'Form Responses 1'!F82*(1+$C$3)</f>
        <v>0.48828125</v>
      </c>
      <c r="AO89" s="29" t="b">
        <f>AND('Form Responses 1'!R82&gt;AM89,'Form Responses 1'!R82&lt;AN89)</f>
        <v>1</v>
      </c>
      <c r="AP89" s="27">
        <f t="shared" si="10"/>
        <v>1</v>
      </c>
      <c r="AQ89" s="27">
        <f>'Form Responses 1'!G82*(1-$C$3)</f>
        <v>0.228882</v>
      </c>
      <c r="AR89" s="28">
        <f>'Form Responses 1'!G82*(1+$C$3)</f>
        <v>0.38146999999999998</v>
      </c>
      <c r="AS89" s="29" t="b">
        <f>AND('Form Responses 1'!S82&gt;AQ89,'Form Responses 1'!S82&lt;AR89)</f>
        <v>1</v>
      </c>
      <c r="AT89" s="27">
        <f t="shared" si="11"/>
        <v>1</v>
      </c>
      <c r="AU89" s="27">
        <f>('Form Responses 1'!K82+'Form Responses 1'!P82)*(1-$C$3)</f>
        <v>0.2527434375</v>
      </c>
      <c r="AV89" s="28">
        <f>('Form Responses 1'!K82+'Form Responses 1'!P82)*(1+$C$3)</f>
        <v>0.42123906250000004</v>
      </c>
      <c r="AW89" s="29" t="b">
        <f>AND('Form Responses 1'!T82&gt;AU89,'Form Responses 1'!T82&lt;AV89)</f>
        <v>1</v>
      </c>
      <c r="AX89" s="27">
        <f t="shared" si="12"/>
        <v>1</v>
      </c>
      <c r="AY89" s="27">
        <f>('Form Responses 1'!L82+'Form Responses 1'!Q82)*(1-$C$3)</f>
        <v>0.15174225</v>
      </c>
      <c r="AZ89" s="28">
        <f>('Form Responses 1'!L82+'Form Responses 1'!Q82)*(1+$C$3)</f>
        <v>0.25290374999999998</v>
      </c>
      <c r="BA89" s="29" t="b">
        <f>AND('Form Responses 1'!U82&gt;AY89,'Form Responses 1'!U82&lt;AZ89)</f>
        <v>1</v>
      </c>
      <c r="BB89" s="27">
        <f t="shared" si="13"/>
        <v>1</v>
      </c>
      <c r="BC89" s="27">
        <f>('Form Responses 1'!R82-'Form Responses 1'!T82)/'Form Responses 1'!R82*100</f>
        <v>13.730150399999999</v>
      </c>
      <c r="BD89" s="27">
        <f>IF(AND(BC89&gt;=20,'Form Responses 1'!V82=$BC$1)=TRUE,1,0)</f>
        <v>0</v>
      </c>
      <c r="BE89" s="27">
        <f>IF(AND(BC89&gt;=0,BC89&lt;=20,'Form Responses 1'!V82=$BC$2)=TRUE,1,0)</f>
        <v>1</v>
      </c>
      <c r="BF89" s="27">
        <f t="shared" si="14"/>
        <v>0</v>
      </c>
      <c r="BG89" s="27">
        <f t="shared" si="15"/>
        <v>1</v>
      </c>
      <c r="BH89" s="27">
        <f>('Form Responses 1'!S82-'Form Responses 1'!U82)/'Form Responses 1'!S82*100</f>
        <v>33.703060488891801</v>
      </c>
      <c r="BI89" s="28">
        <f>IF(AND(BH89&gt;=20,'Form Responses 1'!W82=$BH$1)=TRUE,1,0)</f>
        <v>1</v>
      </c>
      <c r="BJ89" s="28">
        <f>IF(AND(BH89&gt;=0,BH89&lt;=20,'Form Responses 1'!W82=$BH$2)=TRUE,1,0)</f>
        <v>0</v>
      </c>
      <c r="BK89" s="28">
        <f t="shared" si="16"/>
        <v>0</v>
      </c>
      <c r="BL89" s="27">
        <f t="shared" si="17"/>
        <v>1</v>
      </c>
      <c r="BM89" s="7"/>
    </row>
    <row r="90" spans="1:65" ht="13.8">
      <c r="A90" s="7" t="str">
        <f>'Form Responses 1'!B83</f>
        <v>Student 81</v>
      </c>
      <c r="B90" s="27">
        <f t="shared" si="0"/>
        <v>14</v>
      </c>
      <c r="C90" s="27">
        <f>'Form Responses 1'!C83/'Form Responses 1'!D83*(1-$C$3)</f>
        <v>0.75376884422110546</v>
      </c>
      <c r="D90" s="28">
        <f>'Form Responses 1'!C83/'Form Responses 1'!D83*(1+$C$3)</f>
        <v>1.2562814070351758</v>
      </c>
      <c r="E90" s="29" t="b">
        <f>AND('Form Responses 1'!E83&gt;C90,'Form Responses 1'!E83&lt;D90)</f>
        <v>1</v>
      </c>
      <c r="F90" s="27">
        <f t="shared" si="1"/>
        <v>1</v>
      </c>
      <c r="G90" s="27">
        <f>'Form Responses 1'!E83*$E$3*(1-$C$3)</f>
        <v>0.1875</v>
      </c>
      <c r="H90" s="28">
        <f>'Form Responses 1'!E83*$E$3*(1+$C$3)</f>
        <v>0.3125</v>
      </c>
      <c r="I90" s="29" t="b">
        <f>AND('Form Responses 1'!F83&gt;G90,'Form Responses 1'!F83&lt;H90)</f>
        <v>1</v>
      </c>
      <c r="J90" s="27">
        <f t="shared" si="2"/>
        <v>1</v>
      </c>
      <c r="K90" s="27">
        <f>0.5*$E$3*'Form Responses 1'!E83*'Form Responses 1'!E83*(1-$C$3)</f>
        <v>9.375E-2</v>
      </c>
      <c r="L90" s="28">
        <f>0.5*$E$3*'Form Responses 1'!E83*'Form Responses 1'!E83*(1+$C$3)</f>
        <v>0.15625</v>
      </c>
      <c r="M90" s="29" t="b">
        <f>AND('Form Responses 1'!G83&gt;K90,'Form Responses 1'!G83&lt;L90)</f>
        <v>1</v>
      </c>
      <c r="N90" s="27">
        <f t="shared" si="3"/>
        <v>1</v>
      </c>
      <c r="O90" s="27">
        <f>'Form Responses 1'!H83/'Form Responses 1'!I83*(1-$C$3)</f>
        <v>3.2608695652173912E-2</v>
      </c>
      <c r="P90" s="28">
        <f>'Form Responses 1'!H83/'Form Responses 1'!I83*(1+$C$3)</f>
        <v>5.434782608695652E-2</v>
      </c>
      <c r="Q90" s="30" t="s">
        <v>157</v>
      </c>
      <c r="R90" s="27">
        <f t="shared" si="4"/>
        <v>0</v>
      </c>
      <c r="S90" s="27">
        <f>'Form Responses 1'!J83*$E$3*(1-$C$3)</f>
        <v>8.0625000000000002E-3</v>
      </c>
      <c r="T90" s="28">
        <f>'Form Responses 1'!J83*$E$3*(1+$C$3)</f>
        <v>1.3437499999999998E-2</v>
      </c>
      <c r="U90" s="29" t="b">
        <f>AND('Form Responses 1'!K83&gt;S90,'Form Responses 1'!K83&lt;T90)</f>
        <v>1</v>
      </c>
      <c r="V90" s="27">
        <f t="shared" si="5"/>
        <v>1</v>
      </c>
      <c r="W90" s="27">
        <f>0.5*$E$3*'Form Responses 1'!J83*'Form Responses 1'!J83*(1-$C$3)</f>
        <v>1.7334374999999997E-4</v>
      </c>
      <c r="X90" s="28">
        <f>0.5*$E$3*'Form Responses 1'!J83*'Form Responses 1'!J83*(1+$C$3)</f>
        <v>2.8890624999999994E-4</v>
      </c>
      <c r="Y90" s="29" t="b">
        <f>AND('Form Responses 1'!L83&gt;W90,'Form Responses 1'!L83&lt;X90)</f>
        <v>1</v>
      </c>
      <c r="Z90" s="27">
        <f t="shared" si="6"/>
        <v>1</v>
      </c>
      <c r="AA90" s="27">
        <f>'Form Responses 1'!M83/'Form Responses 1'!N83*(1-$C$3)</f>
        <v>0.57692307692307687</v>
      </c>
      <c r="AB90" s="28">
        <f>'Form Responses 1'!M83/'Form Responses 1'!N83*(1+$C$3)</f>
        <v>0.96153846153846145</v>
      </c>
      <c r="AC90" s="29" t="b">
        <f>AND('Form Responses 1'!O83&gt;AA90,'Form Responses 1'!O83&lt;AB90)</f>
        <v>1</v>
      </c>
      <c r="AD90" s="27">
        <f t="shared" si="7"/>
        <v>1</v>
      </c>
      <c r="AE90" s="27">
        <f>'Form Responses 1'!O83*$E$4*(1-$C$3)</f>
        <v>0.1441875</v>
      </c>
      <c r="AF90" s="28">
        <f>'Form Responses 1'!O83*$E$4*(1+$C$3)</f>
        <v>0.24031250000000001</v>
      </c>
      <c r="AG90" s="29" t="b">
        <f>AND('Form Responses 1'!P83&gt;AE90,'Form Responses 1'!P83&lt;AF90)</f>
        <v>1</v>
      </c>
      <c r="AH90" s="27">
        <f t="shared" si="8"/>
        <v>1</v>
      </c>
      <c r="AI90" s="27">
        <f>0.5*$E$4*'Form Responses 1'!O83*'Form Responses 1'!O83*(1-$C$3)</f>
        <v>5.5440093750000002E-2</v>
      </c>
      <c r="AJ90" s="28">
        <f>0.5*$E$4*'Form Responses 1'!O83*'Form Responses 1'!O83*(1+$C$3)</f>
        <v>9.2400156250000004E-2</v>
      </c>
      <c r="AK90" s="29" t="b">
        <f>AND('Form Responses 1'!Q83&gt;AI90,'Form Responses 1'!Q83&lt;AJ90)</f>
        <v>1</v>
      </c>
      <c r="AL90" s="27">
        <f t="shared" si="9"/>
        <v>1</v>
      </c>
      <c r="AM90" s="27">
        <f>'Form Responses 1'!F83*(1-$C$3)</f>
        <v>0.1875</v>
      </c>
      <c r="AN90" s="28">
        <f>'Form Responses 1'!F83*(1+$C$3)</f>
        <v>0.3125</v>
      </c>
      <c r="AO90" s="29" t="b">
        <f>AND('Form Responses 1'!R83&gt;AM90,'Form Responses 1'!R83&lt;AN90)</f>
        <v>1</v>
      </c>
      <c r="AP90" s="27">
        <f t="shared" si="10"/>
        <v>1</v>
      </c>
      <c r="AQ90" s="27">
        <f>'Form Responses 1'!G83*(1-$C$3)</f>
        <v>9.375E-2</v>
      </c>
      <c r="AR90" s="28">
        <f>'Form Responses 1'!G83*(1+$C$3)</f>
        <v>0.15625</v>
      </c>
      <c r="AS90" s="29" t="b">
        <f>AND('Form Responses 1'!S83&gt;AQ90,'Form Responses 1'!S83&lt;AR90)</f>
        <v>1</v>
      </c>
      <c r="AT90" s="27">
        <f t="shared" si="11"/>
        <v>1</v>
      </c>
      <c r="AU90" s="27">
        <f>('Form Responses 1'!K83+'Form Responses 1'!P83)*(1-$C$3)</f>
        <v>0.15225</v>
      </c>
      <c r="AV90" s="28">
        <f>('Form Responses 1'!K83+'Form Responses 1'!P83)*(1+$C$3)</f>
        <v>0.25375000000000003</v>
      </c>
      <c r="AW90" s="29" t="b">
        <f>AND('Form Responses 1'!T83&gt;AU90,'Form Responses 1'!T83&lt;AV90)</f>
        <v>1</v>
      </c>
      <c r="AX90" s="27">
        <f t="shared" si="12"/>
        <v>1</v>
      </c>
      <c r="AY90" s="27">
        <f>('Form Responses 1'!L83+'Form Responses 1'!Q83)*(1-$C$3)</f>
        <v>5.5673249999999994E-2</v>
      </c>
      <c r="AZ90" s="28">
        <f>('Form Responses 1'!L83+'Form Responses 1'!Q83)*(1+$C$3)</f>
        <v>9.2788749999999989E-2</v>
      </c>
      <c r="BA90" s="29" t="b">
        <f>AND('Form Responses 1'!U83&gt;AY90,'Form Responses 1'!U83&lt;AZ90)</f>
        <v>1</v>
      </c>
      <c r="BB90" s="27">
        <f t="shared" si="13"/>
        <v>1</v>
      </c>
      <c r="BC90" s="27">
        <f>('Form Responses 1'!R83-'Form Responses 1'!T83)/'Form Responses 1'!R83*100</f>
        <v>18.799999999999994</v>
      </c>
      <c r="BD90" s="27">
        <f>IF(AND(BC90&gt;=20,'Form Responses 1'!V83=$BC$1)=TRUE,1,0)</f>
        <v>0</v>
      </c>
      <c r="BE90" s="27">
        <f>IF(AND(BC90&gt;=0,BC90&lt;=20,'Form Responses 1'!V83=$BC$2)=TRUE,1,0)</f>
        <v>1</v>
      </c>
      <c r="BF90" s="27">
        <f t="shared" si="14"/>
        <v>0</v>
      </c>
      <c r="BG90" s="27">
        <f t="shared" si="15"/>
        <v>1</v>
      </c>
      <c r="BH90" s="27">
        <f>('Form Responses 1'!S83-'Form Responses 1'!U83)/'Form Responses 1'!S83*100</f>
        <v>40.615199999999994</v>
      </c>
      <c r="BI90" s="28">
        <f>IF(AND(BH90&gt;=20,'Form Responses 1'!W83=$BH$1)=TRUE,1,0)</f>
        <v>1</v>
      </c>
      <c r="BJ90" s="28">
        <f>IF(AND(BH90&gt;=0,BH90&lt;=20,'Form Responses 1'!W83=$BH$2)=TRUE,1,0)</f>
        <v>0</v>
      </c>
      <c r="BK90" s="28">
        <f t="shared" si="16"/>
        <v>0</v>
      </c>
      <c r="BL90" s="27">
        <f t="shared" si="17"/>
        <v>1</v>
      </c>
      <c r="BM90" s="7"/>
    </row>
    <row r="91" spans="1:65" ht="13.8">
      <c r="A91" s="7" t="str">
        <f>'Form Responses 1'!B84</f>
        <v>Student 82</v>
      </c>
      <c r="B91" s="27">
        <f t="shared" si="0"/>
        <v>14</v>
      </c>
      <c r="C91" s="27">
        <f>'Form Responses 1'!C84/'Form Responses 1'!D84*(1-$C$3)</f>
        <v>1.171875</v>
      </c>
      <c r="D91" s="28">
        <f>'Form Responses 1'!C84/'Form Responses 1'!D84*(1+$C$3)</f>
        <v>1.953125</v>
      </c>
      <c r="E91" s="29" t="b">
        <f>AND('Form Responses 1'!E84&gt;C91,'Form Responses 1'!E84&lt;D91)</f>
        <v>1</v>
      </c>
      <c r="F91" s="27">
        <f t="shared" si="1"/>
        <v>1</v>
      </c>
      <c r="G91" s="27">
        <f>'Form Responses 1'!E84*$E$3*(1-$C$3)</f>
        <v>0.29296875</v>
      </c>
      <c r="H91" s="28">
        <f>'Form Responses 1'!E84*$E$3*(1+$C$3)</f>
        <v>0.48828125</v>
      </c>
      <c r="I91" s="29" t="b">
        <f>AND('Form Responses 1'!F84&gt;G91,'Form Responses 1'!F84&lt;H91)</f>
        <v>1</v>
      </c>
      <c r="J91" s="27">
        <f t="shared" si="2"/>
        <v>1</v>
      </c>
      <c r="K91" s="27">
        <f>0.5*$E$3*'Form Responses 1'!E84*'Form Responses 1'!E84*(1-$C$3)</f>
        <v>0.2288818359375</v>
      </c>
      <c r="L91" s="28">
        <f>0.5*$E$3*'Form Responses 1'!E84*'Form Responses 1'!E84*(1+$C$3)</f>
        <v>0.3814697265625</v>
      </c>
      <c r="M91" s="29" t="b">
        <f>AND('Form Responses 1'!G84&gt;K91,'Form Responses 1'!G84&lt;L91)</f>
        <v>1</v>
      </c>
      <c r="N91" s="27">
        <f t="shared" si="3"/>
        <v>1</v>
      </c>
      <c r="O91" s="27">
        <f>'Form Responses 1'!H84/'Form Responses 1'!I84*(1-$C$3)</f>
        <v>5.859375E-2</v>
      </c>
      <c r="P91" s="28">
        <f>'Form Responses 1'!H84/'Form Responses 1'!I84*(1+$C$3)</f>
        <v>9.765625E-2</v>
      </c>
      <c r="Q91" s="30" t="s">
        <v>157</v>
      </c>
      <c r="R91" s="27">
        <f t="shared" si="4"/>
        <v>0</v>
      </c>
      <c r="S91" s="27">
        <f>'Form Responses 1'!J84*$E$3*(1-$C$3)</f>
        <v>1.4624999999999999E-2</v>
      </c>
      <c r="T91" s="28">
        <f>'Form Responses 1'!J84*$E$3*(1+$C$3)</f>
        <v>2.4375000000000001E-2</v>
      </c>
      <c r="U91" s="29" t="b">
        <f>AND('Form Responses 1'!K84&gt;S91,'Form Responses 1'!K84&lt;T91)</f>
        <v>1</v>
      </c>
      <c r="V91" s="27">
        <f t="shared" si="5"/>
        <v>1</v>
      </c>
      <c r="W91" s="27">
        <f>0.5*$E$3*'Form Responses 1'!J84*'Form Responses 1'!J84*(1-$C$3)</f>
        <v>5.7037500000000003E-4</v>
      </c>
      <c r="X91" s="28">
        <f>0.5*$E$3*'Form Responses 1'!J84*'Form Responses 1'!J84*(1+$C$3)</f>
        <v>9.5062499999999997E-4</v>
      </c>
      <c r="Y91" s="29" t="b">
        <f>AND('Form Responses 1'!L84&gt;W91,'Form Responses 1'!L84&lt;X91)</f>
        <v>1</v>
      </c>
      <c r="Z91" s="27">
        <f t="shared" si="6"/>
        <v>1</v>
      </c>
      <c r="AA91" s="27">
        <f>'Form Responses 1'!M84/'Form Responses 1'!N84*(1-$C$3)</f>
        <v>0.95238095238095255</v>
      </c>
      <c r="AB91" s="28">
        <f>'Form Responses 1'!M84/'Form Responses 1'!N84*(1+$C$3)</f>
        <v>1.5873015873015874</v>
      </c>
      <c r="AC91" s="29" t="b">
        <f>AND('Form Responses 1'!O84&gt;AA91,'Form Responses 1'!O84&lt;AB91)</f>
        <v>1</v>
      </c>
      <c r="AD91" s="27">
        <f t="shared" si="7"/>
        <v>1</v>
      </c>
      <c r="AE91" s="27">
        <f>'Form Responses 1'!O84*$E$4*(1-$C$3)</f>
        <v>0.23808750000000001</v>
      </c>
      <c r="AF91" s="28">
        <f>'Form Responses 1'!O84*$E$4*(1+$C$3)</f>
        <v>0.39681250000000001</v>
      </c>
      <c r="AG91" s="29" t="b">
        <f>AND('Form Responses 1'!P84&gt;AE91,'Form Responses 1'!P84&lt;AF91)</f>
        <v>1</v>
      </c>
      <c r="AH91" s="27">
        <f t="shared" si="8"/>
        <v>1</v>
      </c>
      <c r="AI91" s="27">
        <f>0.5*$E$4*'Form Responses 1'!O84*'Form Responses 1'!O84*(1-$C$3)</f>
        <v>0.15116175375000002</v>
      </c>
      <c r="AJ91" s="28">
        <f>0.5*$E$4*'Form Responses 1'!O84*'Form Responses 1'!O84*(1+$C$3)</f>
        <v>0.25193625624999999</v>
      </c>
      <c r="AK91" s="29" t="b">
        <f>AND('Form Responses 1'!Q84&gt;AI91,'Form Responses 1'!Q84&lt;AJ91)</f>
        <v>1</v>
      </c>
      <c r="AL91" s="27">
        <f t="shared" si="9"/>
        <v>1</v>
      </c>
      <c r="AM91" s="27">
        <f>'Form Responses 1'!F84*(1-$C$3)</f>
        <v>0.29249999999999998</v>
      </c>
      <c r="AN91" s="28">
        <f>'Form Responses 1'!F84*(1+$C$3)</f>
        <v>0.48750000000000004</v>
      </c>
      <c r="AO91" s="29" t="b">
        <f>AND('Form Responses 1'!R84&gt;AM91,'Form Responses 1'!R84&lt;AN91)</f>
        <v>1</v>
      </c>
      <c r="AP91" s="27">
        <f t="shared" si="10"/>
        <v>1</v>
      </c>
      <c r="AQ91" s="27">
        <f>'Form Responses 1'!G84*(1-$C$3)</f>
        <v>0.22875000000000001</v>
      </c>
      <c r="AR91" s="28">
        <f>'Form Responses 1'!G84*(1+$C$3)</f>
        <v>0.38124999999999998</v>
      </c>
      <c r="AS91" s="29" t="b">
        <f>AND('Form Responses 1'!S84&gt;AQ91,'Form Responses 1'!S84&lt;AR91)</f>
        <v>1</v>
      </c>
      <c r="AT91" s="27">
        <f t="shared" si="11"/>
        <v>1</v>
      </c>
      <c r="AU91" s="27">
        <f>('Form Responses 1'!K84+'Form Responses 1'!P84)*(1-$C$3)</f>
        <v>0.25275000000000003</v>
      </c>
      <c r="AV91" s="28">
        <f>('Form Responses 1'!K84+'Form Responses 1'!P84)*(1+$C$3)</f>
        <v>0.42125000000000001</v>
      </c>
      <c r="AW91" s="29" t="b">
        <f>AND('Form Responses 1'!T84&gt;AU91,'Form Responses 1'!T84&lt;AV91)</f>
        <v>1</v>
      </c>
      <c r="AX91" s="27">
        <f t="shared" si="12"/>
        <v>1</v>
      </c>
      <c r="AY91" s="27">
        <f>('Form Responses 1'!L84+'Form Responses 1'!Q84)*(1-$C$3)</f>
        <v>0.15173999999999999</v>
      </c>
      <c r="AZ91" s="28">
        <f>('Form Responses 1'!L84+'Form Responses 1'!Q84)*(1+$C$3)</f>
        <v>0.25290000000000001</v>
      </c>
      <c r="BA91" s="29" t="b">
        <f>AND('Form Responses 1'!U84&gt;AY91,'Form Responses 1'!U84&lt;AZ91)</f>
        <v>1</v>
      </c>
      <c r="BB91" s="27">
        <f t="shared" si="13"/>
        <v>1</v>
      </c>
      <c r="BC91" s="27">
        <f>('Form Responses 1'!R84-'Form Responses 1'!T84)/'Form Responses 1'!R84*100</f>
        <v>13.589743589743586</v>
      </c>
      <c r="BD91" s="27">
        <f>IF(AND(BC91&gt;=20,'Form Responses 1'!V84=$BC$1)=TRUE,1,0)</f>
        <v>0</v>
      </c>
      <c r="BE91" s="27">
        <f>IF(AND(BC91&gt;=0,BC91&lt;=20,'Form Responses 1'!V84=$BC$2)=TRUE,1,0)</f>
        <v>1</v>
      </c>
      <c r="BF91" s="27">
        <f t="shared" si="14"/>
        <v>0</v>
      </c>
      <c r="BG91" s="27">
        <f t="shared" si="15"/>
        <v>1</v>
      </c>
      <c r="BH91" s="27">
        <f>('Form Responses 1'!S84-'Form Responses 1'!U84)/'Form Responses 1'!S84*100</f>
        <v>33.672131147540981</v>
      </c>
      <c r="BI91" s="28">
        <f>IF(AND(BH91&gt;=20,'Form Responses 1'!W84=$BH$1)=TRUE,1,0)</f>
        <v>1</v>
      </c>
      <c r="BJ91" s="28">
        <f>IF(AND(BH91&gt;=0,BH91&lt;=20,'Form Responses 1'!W84=$BH$2)=TRUE,1,0)</f>
        <v>0</v>
      </c>
      <c r="BK91" s="28">
        <f t="shared" si="16"/>
        <v>0</v>
      </c>
      <c r="BL91" s="27">
        <f t="shared" si="17"/>
        <v>1</v>
      </c>
      <c r="BM91" s="7"/>
    </row>
    <row r="92" spans="1:65" ht="13.8">
      <c r="A92" s="7" t="str">
        <f>'Form Responses 1'!B85</f>
        <v>Student 83</v>
      </c>
      <c r="B92" s="27">
        <f t="shared" si="0"/>
        <v>14</v>
      </c>
      <c r="C92" s="27">
        <f>'Form Responses 1'!C85/'Form Responses 1'!D85*(1-$C$3)</f>
        <v>1.171875</v>
      </c>
      <c r="D92" s="28">
        <f>'Form Responses 1'!C85/'Form Responses 1'!D85*(1+$C$3)</f>
        <v>1.953125</v>
      </c>
      <c r="E92" s="29" t="b">
        <f>AND('Form Responses 1'!E85&gt;C92,'Form Responses 1'!E85&lt;D92)</f>
        <v>1</v>
      </c>
      <c r="F92" s="27">
        <f t="shared" si="1"/>
        <v>1</v>
      </c>
      <c r="G92" s="27">
        <f>'Form Responses 1'!E85*$E$3*(1-$C$3)</f>
        <v>0.2930625</v>
      </c>
      <c r="H92" s="28">
        <f>'Form Responses 1'!E85*$E$3*(1+$C$3)</f>
        <v>0.48843749999999997</v>
      </c>
      <c r="I92" s="29" t="b">
        <f>AND('Form Responses 1'!F85&gt;G92,'Form Responses 1'!F85&lt;H92)</f>
        <v>1</v>
      </c>
      <c r="J92" s="27">
        <f t="shared" si="2"/>
        <v>1</v>
      </c>
      <c r="K92" s="27">
        <f>0.5*$E$3*'Form Responses 1'!E85*'Form Responses 1'!E85*(1-$C$3)</f>
        <v>0.22902834374999997</v>
      </c>
      <c r="L92" s="28">
        <f>0.5*$E$3*'Form Responses 1'!E85*'Form Responses 1'!E85*(1+$C$3)</f>
        <v>0.38171390624999996</v>
      </c>
      <c r="M92" s="29" t="b">
        <f>AND('Form Responses 1'!G85&gt;K92,'Form Responses 1'!G85&lt;L92)</f>
        <v>1</v>
      </c>
      <c r="N92" s="27">
        <f t="shared" si="3"/>
        <v>1</v>
      </c>
      <c r="O92" s="27">
        <f>'Form Responses 1'!H85/'Form Responses 1'!I85*(1-$C$3)</f>
        <v>5.859375E-2</v>
      </c>
      <c r="P92" s="28">
        <f>'Form Responses 1'!H85/'Form Responses 1'!I85*(1+$C$3)</f>
        <v>9.765625E-2</v>
      </c>
      <c r="Q92" s="30" t="s">
        <v>157</v>
      </c>
      <c r="R92" s="27">
        <f t="shared" si="4"/>
        <v>0</v>
      </c>
      <c r="S92" s="27">
        <f>'Form Responses 1'!J85*$E$3*(1-$C$3)</f>
        <v>1.4643750000000001E-2</v>
      </c>
      <c r="T92" s="28">
        <f>'Form Responses 1'!J85*$E$3*(1+$C$3)</f>
        <v>2.4406250000000001E-2</v>
      </c>
      <c r="U92" s="29" t="b">
        <f>AND('Form Responses 1'!K85&gt;S92,'Form Responses 1'!K85&lt;T92)</f>
        <v>1</v>
      </c>
      <c r="V92" s="27">
        <f t="shared" si="5"/>
        <v>1</v>
      </c>
      <c r="W92" s="27">
        <f>0.5*$E$3*'Form Responses 1'!J85*'Form Responses 1'!J85*(1-$C$3)</f>
        <v>5.7183843750000006E-4</v>
      </c>
      <c r="X92" s="28">
        <f>0.5*$E$3*'Form Responses 1'!J85*'Form Responses 1'!J85*(1+$C$3)</f>
        <v>9.5306406249999996E-4</v>
      </c>
      <c r="Y92" s="29" t="b">
        <f>AND('Form Responses 1'!L85&gt;W92,'Form Responses 1'!L85&lt;X92)</f>
        <v>1</v>
      </c>
      <c r="Z92" s="27">
        <f t="shared" si="6"/>
        <v>1</v>
      </c>
      <c r="AA92" s="27">
        <f>'Form Responses 1'!M85/'Form Responses 1'!N85*(1-$C$3)</f>
        <v>0.95238095238095255</v>
      </c>
      <c r="AB92" s="28">
        <f>'Form Responses 1'!M85/'Form Responses 1'!N85*(1+$C$3)</f>
        <v>1.5873015873015874</v>
      </c>
      <c r="AC92" s="29" t="b">
        <f>AND('Form Responses 1'!O85&gt;AA92,'Form Responses 1'!O85&lt;AB92)</f>
        <v>1</v>
      </c>
      <c r="AD92" s="27">
        <f t="shared" si="7"/>
        <v>1</v>
      </c>
      <c r="AE92" s="27">
        <f>'Form Responses 1'!O85*$E$4*(1-$C$3)</f>
        <v>0.23808750000000001</v>
      </c>
      <c r="AF92" s="28">
        <f>'Form Responses 1'!O85*$E$4*(1+$C$3)</f>
        <v>0.39681250000000001</v>
      </c>
      <c r="AG92" s="29" t="b">
        <f>AND('Form Responses 1'!P85&gt;AE92,'Form Responses 1'!P85&lt;AF92)</f>
        <v>1</v>
      </c>
      <c r="AH92" s="27">
        <f t="shared" si="8"/>
        <v>1</v>
      </c>
      <c r="AI92" s="27">
        <f>0.5*$E$4*'Form Responses 1'!O85*'Form Responses 1'!O85*(1-$C$3)</f>
        <v>0.15116175375000002</v>
      </c>
      <c r="AJ92" s="28">
        <f>0.5*$E$4*'Form Responses 1'!O85*'Form Responses 1'!O85*(1+$C$3)</f>
        <v>0.25193625624999999</v>
      </c>
      <c r="AK92" s="29" t="b">
        <f>AND('Form Responses 1'!Q85&gt;AI92,'Form Responses 1'!Q85&lt;AJ92)</f>
        <v>1</v>
      </c>
      <c r="AL92" s="27">
        <f t="shared" si="9"/>
        <v>1</v>
      </c>
      <c r="AM92" s="27">
        <f>'Form Responses 1'!F85*(1-$C$3)</f>
        <v>0.29325000000000001</v>
      </c>
      <c r="AN92" s="28">
        <f>'Form Responses 1'!F85*(1+$C$3)</f>
        <v>0.48875000000000002</v>
      </c>
      <c r="AO92" s="29" t="b">
        <f>AND('Form Responses 1'!R85&gt;AM92,'Form Responses 1'!R85&lt;AN92)</f>
        <v>1</v>
      </c>
      <c r="AP92" s="27">
        <f t="shared" si="10"/>
        <v>1</v>
      </c>
      <c r="AQ92" s="27">
        <f>'Form Responses 1'!G85*(1-$C$3)</f>
        <v>0.22875000000000001</v>
      </c>
      <c r="AR92" s="28">
        <f>'Form Responses 1'!G85*(1+$C$3)</f>
        <v>0.38124999999999998</v>
      </c>
      <c r="AS92" s="29" t="b">
        <f>AND('Form Responses 1'!S85&gt;AQ92,'Form Responses 1'!S85&lt;AR92)</f>
        <v>1</v>
      </c>
      <c r="AT92" s="27">
        <f t="shared" si="11"/>
        <v>1</v>
      </c>
      <c r="AU92" s="27">
        <f>('Form Responses 1'!K85+'Form Responses 1'!P85)*(1-$C$3)</f>
        <v>0.25273499999999999</v>
      </c>
      <c r="AV92" s="28">
        <f>('Form Responses 1'!K85+'Form Responses 1'!P85)*(1+$C$3)</f>
        <v>0.42122500000000002</v>
      </c>
      <c r="AW92" s="29" t="b">
        <f>AND('Form Responses 1'!T85&gt;AU92,'Form Responses 1'!T85&lt;AV92)</f>
        <v>1</v>
      </c>
      <c r="AX92" s="27">
        <f t="shared" si="12"/>
        <v>1</v>
      </c>
      <c r="AY92" s="27">
        <f>('Form Responses 1'!L85+'Form Responses 1'!Q85)*(1-$C$3)</f>
        <v>0.151734375</v>
      </c>
      <c r="AZ92" s="28">
        <f>('Form Responses 1'!L85+'Form Responses 1'!Q85)*(1+$C$3)</f>
        <v>0.25289062500000004</v>
      </c>
      <c r="BA92" s="29" t="b">
        <f>AND('Form Responses 1'!U85&gt;AY92,'Form Responses 1'!U85&lt;AZ92)</f>
        <v>1</v>
      </c>
      <c r="BB92" s="27">
        <f t="shared" si="13"/>
        <v>1</v>
      </c>
      <c r="BC92" s="27">
        <f>('Form Responses 1'!R85-'Form Responses 1'!T85)/'Form Responses 1'!R85*100</f>
        <v>13.761996161228399</v>
      </c>
      <c r="BD92" s="27">
        <f>IF(AND(BC92&gt;=20,'Form Responses 1'!V85=$BC$1)=TRUE,1,0)</f>
        <v>0</v>
      </c>
      <c r="BE92" s="27">
        <f>IF(AND(BC92&gt;=0,BC92&lt;=20,'Form Responses 1'!V85=$BC$2)=TRUE,1,0)</f>
        <v>1</v>
      </c>
      <c r="BF92" s="27">
        <f t="shared" si="14"/>
        <v>0</v>
      </c>
      <c r="BG92" s="27">
        <f t="shared" si="15"/>
        <v>1</v>
      </c>
      <c r="BH92" s="27">
        <f>('Form Responses 1'!S85-'Form Responses 1'!U85)/'Form Responses 1'!S85*100</f>
        <v>33.755239030779308</v>
      </c>
      <c r="BI92" s="28">
        <f>IF(AND(BH92&gt;=20,'Form Responses 1'!W85=$BH$1)=TRUE,1,0)</f>
        <v>1</v>
      </c>
      <c r="BJ92" s="28">
        <f>IF(AND(BH92&gt;=0,BH92&lt;=20,'Form Responses 1'!W85=$BH$2)=TRUE,1,0)</f>
        <v>0</v>
      </c>
      <c r="BK92" s="28">
        <f t="shared" si="16"/>
        <v>0</v>
      </c>
      <c r="BL92" s="27">
        <f t="shared" si="17"/>
        <v>1</v>
      </c>
      <c r="BM92" s="7"/>
    </row>
    <row r="93" spans="1:65" ht="13.8">
      <c r="A93" s="7" t="str">
        <f>'Form Responses 1'!B86</f>
        <v>Student 84</v>
      </c>
      <c r="B93" s="27">
        <f t="shared" si="0"/>
        <v>13</v>
      </c>
      <c r="C93" s="27">
        <f>'Form Responses 1'!C86/'Form Responses 1'!D86*(1-$C$3)</f>
        <v>0.75376884422110546</v>
      </c>
      <c r="D93" s="28">
        <f>'Form Responses 1'!C86/'Form Responses 1'!D86*(1+$C$3)</f>
        <v>1.2562814070351758</v>
      </c>
      <c r="E93" s="29" t="b">
        <f>AND('Form Responses 1'!E86&gt;C93,'Form Responses 1'!E86&lt;D93)</f>
        <v>1</v>
      </c>
      <c r="F93" s="27">
        <f t="shared" si="1"/>
        <v>1</v>
      </c>
      <c r="G93" s="27">
        <f>'Form Responses 1'!E86*$E$3*(1-$C$3)</f>
        <v>0.1875</v>
      </c>
      <c r="H93" s="28">
        <f>'Form Responses 1'!E86*$E$3*(1+$C$3)</f>
        <v>0.3125</v>
      </c>
      <c r="I93" s="29" t="b">
        <f>AND('Form Responses 1'!F86&gt;G93,'Form Responses 1'!F86&lt;H93)</f>
        <v>1</v>
      </c>
      <c r="J93" s="27">
        <f t="shared" si="2"/>
        <v>1</v>
      </c>
      <c r="K93" s="27">
        <f>0.5*$E$3*'Form Responses 1'!E86*'Form Responses 1'!E86*(1-$C$3)</f>
        <v>9.375E-2</v>
      </c>
      <c r="L93" s="28">
        <f>0.5*$E$3*'Form Responses 1'!E86*'Form Responses 1'!E86*(1+$C$3)</f>
        <v>0.15625</v>
      </c>
      <c r="M93" s="29" t="b">
        <f>AND('Form Responses 1'!G86&gt;K93,'Form Responses 1'!G86&lt;L93)</f>
        <v>1</v>
      </c>
      <c r="N93" s="27">
        <f t="shared" si="3"/>
        <v>1</v>
      </c>
      <c r="O93" s="27">
        <f>'Form Responses 1'!H86/'Form Responses 1'!I86*(1-$C$3)</f>
        <v>3.2608695652173912E-2</v>
      </c>
      <c r="P93" s="28">
        <f>'Form Responses 1'!H86/'Form Responses 1'!I86*(1+$C$3)</f>
        <v>5.434782608695652E-2</v>
      </c>
      <c r="Q93" s="30" t="s">
        <v>157</v>
      </c>
      <c r="R93" s="27">
        <f t="shared" si="4"/>
        <v>0</v>
      </c>
      <c r="S93" s="27">
        <f>'Form Responses 1'!J86*$E$3*(1-$C$3)</f>
        <v>8.0625000000000002E-3</v>
      </c>
      <c r="T93" s="28">
        <f>'Form Responses 1'!J86*$E$3*(1+$C$3)</f>
        <v>1.3437499999999998E-2</v>
      </c>
      <c r="U93" s="29" t="b">
        <f>AND('Form Responses 1'!K86&gt;S93,'Form Responses 1'!K86&lt;T93)</f>
        <v>1</v>
      </c>
      <c r="V93" s="27">
        <f t="shared" si="5"/>
        <v>1</v>
      </c>
      <c r="W93" s="27">
        <f>0.5*$E$3*'Form Responses 1'!J86*'Form Responses 1'!J86*(1-$C$3)</f>
        <v>1.7334374999999997E-4</v>
      </c>
      <c r="X93" s="28">
        <f>0.5*$E$3*'Form Responses 1'!J86*'Form Responses 1'!J86*(1+$C$3)</f>
        <v>2.8890624999999994E-4</v>
      </c>
      <c r="Y93" s="29" t="b">
        <f>AND('Form Responses 1'!L86&gt;W93,'Form Responses 1'!L86&lt;X93)</f>
        <v>1</v>
      </c>
      <c r="Z93" s="27">
        <f t="shared" si="6"/>
        <v>1</v>
      </c>
      <c r="AA93" s="27">
        <f>'Form Responses 1'!M86/'Form Responses 1'!N86*(1-$C$3)</f>
        <v>0.57692307692307687</v>
      </c>
      <c r="AB93" s="28">
        <f>'Form Responses 1'!M86/'Form Responses 1'!N86*(1+$C$3)</f>
        <v>0.96153846153846145</v>
      </c>
      <c r="AC93" s="29" t="b">
        <f>AND('Form Responses 1'!O86&gt;AA93,'Form Responses 1'!O86&lt;AB93)</f>
        <v>1</v>
      </c>
      <c r="AD93" s="27">
        <f t="shared" si="7"/>
        <v>1</v>
      </c>
      <c r="AE93" s="27">
        <f>'Form Responses 1'!O86*$E$4*(1-$C$3)</f>
        <v>0.1441875</v>
      </c>
      <c r="AF93" s="28">
        <f>'Form Responses 1'!O86*$E$4*(1+$C$3)</f>
        <v>0.24031250000000001</v>
      </c>
      <c r="AG93" s="29" t="b">
        <f>AND('Form Responses 1'!P86&gt;AE93,'Form Responses 1'!P86&lt;AF93)</f>
        <v>1</v>
      </c>
      <c r="AH93" s="27">
        <f t="shared" si="8"/>
        <v>1</v>
      </c>
      <c r="AI93" s="27">
        <f>0.5*$E$4*'Form Responses 1'!O86*'Form Responses 1'!O86*(1-$C$3)</f>
        <v>5.5440093750000002E-2</v>
      </c>
      <c r="AJ93" s="28">
        <f>0.5*$E$4*'Form Responses 1'!O86*'Form Responses 1'!O86*(1+$C$3)</f>
        <v>9.2400156250000004E-2</v>
      </c>
      <c r="AK93" s="29" t="b">
        <f>AND('Form Responses 1'!Q86&gt;AI93,'Form Responses 1'!Q86&lt;AJ93)</f>
        <v>1</v>
      </c>
      <c r="AL93" s="27">
        <f t="shared" si="9"/>
        <v>1</v>
      </c>
      <c r="AM93" s="27">
        <f>'Form Responses 1'!F86*(1-$C$3)</f>
        <v>0.1875</v>
      </c>
      <c r="AN93" s="28">
        <f>'Form Responses 1'!F86*(1+$C$3)</f>
        <v>0.3125</v>
      </c>
      <c r="AO93" s="29" t="b">
        <f>AND('Form Responses 1'!R86&gt;AM93,'Form Responses 1'!R86&lt;AN93)</f>
        <v>1</v>
      </c>
      <c r="AP93" s="27">
        <f t="shared" si="10"/>
        <v>1</v>
      </c>
      <c r="AQ93" s="27">
        <f>'Form Responses 1'!G86*(1-$C$3)</f>
        <v>9.375E-2</v>
      </c>
      <c r="AR93" s="28">
        <f>'Form Responses 1'!G86*(1+$C$3)</f>
        <v>0.15625</v>
      </c>
      <c r="AS93" s="29" t="b">
        <f>AND('Form Responses 1'!S86&gt;AQ93,'Form Responses 1'!S86&lt;AR93)</f>
        <v>1</v>
      </c>
      <c r="AT93" s="27">
        <f t="shared" si="11"/>
        <v>1</v>
      </c>
      <c r="AU93" s="27">
        <f>('Form Responses 1'!K86+'Form Responses 1'!P86)*(1-$C$3)</f>
        <v>0.15225</v>
      </c>
      <c r="AV93" s="28">
        <f>('Form Responses 1'!K86+'Form Responses 1'!P86)*(1+$C$3)</f>
        <v>0.25375000000000003</v>
      </c>
      <c r="AW93" s="29" t="b">
        <f>AND('Form Responses 1'!T86&gt;AU93,'Form Responses 1'!T86&lt;AV93)</f>
        <v>1</v>
      </c>
      <c r="AX93" s="27">
        <f t="shared" si="12"/>
        <v>1</v>
      </c>
      <c r="AY93" s="27">
        <f>('Form Responses 1'!L86+'Form Responses 1'!Q86)*(1-$C$3)</f>
        <v>5.5597499999999994E-2</v>
      </c>
      <c r="AZ93" s="28">
        <f>('Form Responses 1'!L86+'Form Responses 1'!Q86)*(1+$C$3)</f>
        <v>9.2662499999999981E-2</v>
      </c>
      <c r="BA93" s="29" t="b">
        <f>AND('Form Responses 1'!U86&gt;AY93,'Form Responses 1'!U86&lt;AZ93)</f>
        <v>1</v>
      </c>
      <c r="BB93" s="27">
        <f t="shared" si="13"/>
        <v>1</v>
      </c>
      <c r="BC93" s="27">
        <f>('Form Responses 1'!R86-'Form Responses 1'!T86)/'Form Responses 1'!R86*100</f>
        <v>22.67</v>
      </c>
      <c r="BD93" s="27">
        <f>IF(AND(BC93&gt;=20,'Form Responses 1'!V86=$BC$1)=TRUE,1,0)</f>
        <v>0</v>
      </c>
      <c r="BE93" s="27">
        <f>IF(AND(BC93&gt;=0,BC93&lt;=20,'Form Responses 1'!V86=$BC$2)=TRUE,1,0)</f>
        <v>0</v>
      </c>
      <c r="BF93" s="27">
        <f t="shared" si="14"/>
        <v>0</v>
      </c>
      <c r="BG93" s="27">
        <f t="shared" si="15"/>
        <v>0</v>
      </c>
      <c r="BH93" s="27">
        <f>('Form Responses 1'!S86-'Form Responses 1'!U86)/'Form Responses 1'!S86*100</f>
        <v>40.800000000000004</v>
      </c>
      <c r="BI93" s="28">
        <f>IF(AND(BH93&gt;=20,'Form Responses 1'!W86=$BH$1)=TRUE,1,0)</f>
        <v>1</v>
      </c>
      <c r="BJ93" s="28">
        <f>IF(AND(BH93&gt;=0,BH93&lt;=20,'Form Responses 1'!W86=$BH$2)=TRUE,1,0)</f>
        <v>0</v>
      </c>
      <c r="BK93" s="28">
        <f t="shared" si="16"/>
        <v>0</v>
      </c>
      <c r="BL93" s="27">
        <f t="shared" si="17"/>
        <v>1</v>
      </c>
      <c r="BM93" s="7"/>
    </row>
    <row r="94" spans="1:65" ht="13.8">
      <c r="A94" s="7" t="str">
        <f>'Form Responses 1'!B87</f>
        <v>Student 85</v>
      </c>
      <c r="B94" s="27">
        <f t="shared" si="0"/>
        <v>14</v>
      </c>
      <c r="C94" s="27">
        <f>'Form Responses 1'!C87/'Form Responses 1'!D87*(1-$C$3)</f>
        <v>1.171875</v>
      </c>
      <c r="D94" s="28">
        <f>'Form Responses 1'!C87/'Form Responses 1'!D87*(1+$C$3)</f>
        <v>1.953125</v>
      </c>
      <c r="E94" s="29" t="b">
        <f>AND('Form Responses 1'!E87&gt;C94,'Form Responses 1'!E87&lt;D94)</f>
        <v>1</v>
      </c>
      <c r="F94" s="27">
        <f t="shared" si="1"/>
        <v>1</v>
      </c>
      <c r="G94" s="27">
        <f>'Form Responses 1'!E87*$E$3*(1-$C$3)</f>
        <v>0.29296875</v>
      </c>
      <c r="H94" s="28">
        <f>'Form Responses 1'!E87*$E$3*(1+$C$3)</f>
        <v>0.48828125</v>
      </c>
      <c r="I94" s="29" t="b">
        <f>AND('Form Responses 1'!F87&gt;G94,'Form Responses 1'!F87&lt;H94)</f>
        <v>1</v>
      </c>
      <c r="J94" s="27">
        <f t="shared" si="2"/>
        <v>1</v>
      </c>
      <c r="K94" s="27">
        <f>0.5*$E$3*'Form Responses 1'!E87*'Form Responses 1'!E87*(1-$C$3)</f>
        <v>0.2288818359375</v>
      </c>
      <c r="L94" s="28">
        <f>0.5*$E$3*'Form Responses 1'!E87*'Form Responses 1'!E87*(1+$C$3)</f>
        <v>0.3814697265625</v>
      </c>
      <c r="M94" s="29" t="b">
        <f>AND('Form Responses 1'!G87&gt;K94,'Form Responses 1'!G87&lt;L94)</f>
        <v>1</v>
      </c>
      <c r="N94" s="27">
        <f t="shared" si="3"/>
        <v>1</v>
      </c>
      <c r="O94" s="27">
        <f>'Form Responses 1'!H87/'Form Responses 1'!I87*(1-$C$3)</f>
        <v>5.859375E-2</v>
      </c>
      <c r="P94" s="28">
        <f>'Form Responses 1'!H87/'Form Responses 1'!I87*(1+$C$3)</f>
        <v>9.765625E-2</v>
      </c>
      <c r="Q94" s="30" t="s">
        <v>157</v>
      </c>
      <c r="R94" s="27">
        <f t="shared" si="4"/>
        <v>0</v>
      </c>
      <c r="S94" s="27">
        <f>'Form Responses 1'!J87*$E$3*(1-$C$3)</f>
        <v>1.4647499999999999E-2</v>
      </c>
      <c r="T94" s="28">
        <f>'Form Responses 1'!J87*$E$3*(1+$C$3)</f>
        <v>2.4412499999999997E-2</v>
      </c>
      <c r="U94" s="29" t="b">
        <f>AND('Form Responses 1'!K87&gt;S94,'Form Responses 1'!K87&lt;T94)</f>
        <v>1</v>
      </c>
      <c r="V94" s="27">
        <f t="shared" si="5"/>
        <v>1</v>
      </c>
      <c r="W94" s="27">
        <f>0.5*$E$3*'Form Responses 1'!J87*'Form Responses 1'!J87*(1-$C$3)</f>
        <v>5.7213134999999993E-4</v>
      </c>
      <c r="X94" s="28">
        <f>0.5*$E$3*'Form Responses 1'!J87*'Form Responses 1'!J87*(1+$C$3)</f>
        <v>9.5355224999999996E-4</v>
      </c>
      <c r="Y94" s="29" t="b">
        <f>AND('Form Responses 1'!L87&gt;W94,'Form Responses 1'!L87&lt;X94)</f>
        <v>1</v>
      </c>
      <c r="Z94" s="27">
        <f t="shared" si="6"/>
        <v>1</v>
      </c>
      <c r="AA94" s="27">
        <f>'Form Responses 1'!M87/'Form Responses 1'!N87*(1-$C$3)</f>
        <v>0.95238095238095255</v>
      </c>
      <c r="AB94" s="28">
        <f>'Form Responses 1'!M87/'Form Responses 1'!N87*(1+$C$3)</f>
        <v>1.5873015873015874</v>
      </c>
      <c r="AC94" s="29" t="b">
        <f>AND('Form Responses 1'!O87&gt;AA94,'Form Responses 1'!O87&lt;AB94)</f>
        <v>1</v>
      </c>
      <c r="AD94" s="27">
        <f t="shared" si="7"/>
        <v>1</v>
      </c>
      <c r="AE94" s="27">
        <f>'Form Responses 1'!O87*$E$4*(1-$C$3)</f>
        <v>0.23808750000000001</v>
      </c>
      <c r="AF94" s="28">
        <f>'Form Responses 1'!O87*$E$4*(1+$C$3)</f>
        <v>0.39681250000000001</v>
      </c>
      <c r="AG94" s="29" t="b">
        <f>AND('Form Responses 1'!P87&gt;AE94,'Form Responses 1'!P87&lt;AF94)</f>
        <v>1</v>
      </c>
      <c r="AH94" s="27">
        <f t="shared" si="8"/>
        <v>1</v>
      </c>
      <c r="AI94" s="27">
        <f>0.5*$E$4*'Form Responses 1'!O87*'Form Responses 1'!O87*(1-$C$3)</f>
        <v>0.15116175375000002</v>
      </c>
      <c r="AJ94" s="28">
        <f>0.5*$E$4*'Form Responses 1'!O87*'Form Responses 1'!O87*(1+$C$3)</f>
        <v>0.25193625624999999</v>
      </c>
      <c r="AK94" s="29" t="b">
        <f>AND('Form Responses 1'!Q87&gt;AI94,'Form Responses 1'!Q87&lt;AJ94)</f>
        <v>1</v>
      </c>
      <c r="AL94" s="27">
        <f t="shared" si="9"/>
        <v>1</v>
      </c>
      <c r="AM94" s="27">
        <f>'Form Responses 1'!F87*(1-$C$3)</f>
        <v>0.29294999999999999</v>
      </c>
      <c r="AN94" s="28">
        <f>'Form Responses 1'!F87*(1+$C$3)</f>
        <v>0.48825000000000002</v>
      </c>
      <c r="AO94" s="29" t="b">
        <f>AND('Form Responses 1'!R87&gt;AM94,'Form Responses 1'!R87&lt;AN94)</f>
        <v>1</v>
      </c>
      <c r="AP94" s="27">
        <f t="shared" si="10"/>
        <v>1</v>
      </c>
      <c r="AQ94" s="27">
        <f>'Form Responses 1'!G87*(1-$C$3)</f>
        <v>0.22887750000000001</v>
      </c>
      <c r="AR94" s="28">
        <f>'Form Responses 1'!G87*(1+$C$3)</f>
        <v>0.38146249999999998</v>
      </c>
      <c r="AS94" s="29" t="b">
        <f>AND('Form Responses 1'!S87&gt;AQ94,'Form Responses 1'!S87&lt;AR94)</f>
        <v>1</v>
      </c>
      <c r="AT94" s="27">
        <f t="shared" si="11"/>
        <v>1</v>
      </c>
      <c r="AU94" s="27">
        <f>('Form Responses 1'!K87+'Form Responses 1'!P87)*(1-$C$3)</f>
        <v>0.25273499999999999</v>
      </c>
      <c r="AV94" s="28">
        <f>('Form Responses 1'!K87+'Form Responses 1'!P87)*(1+$C$3)</f>
        <v>0.42122500000000002</v>
      </c>
      <c r="AW94" s="29" t="b">
        <f>AND('Form Responses 1'!T87&gt;AU94,'Form Responses 1'!T87&lt;AV94)</f>
        <v>1</v>
      </c>
      <c r="AX94" s="27">
        <f t="shared" si="12"/>
        <v>1</v>
      </c>
      <c r="AY94" s="27">
        <f>('Form Responses 1'!L87+'Form Responses 1'!Q87)*(1-$C$3)</f>
        <v>0.162189</v>
      </c>
      <c r="AZ94" s="28">
        <f>('Form Responses 1'!L87+'Form Responses 1'!Q87)*(1+$C$3)</f>
        <v>0.27031499999999997</v>
      </c>
      <c r="BA94" s="29" t="b">
        <f>AND('Form Responses 1'!U87&gt;AY94,'Form Responses 1'!U87&lt;AZ94)</f>
        <v>1</v>
      </c>
      <c r="BB94" s="27">
        <f t="shared" si="13"/>
        <v>1</v>
      </c>
      <c r="BC94" s="27">
        <f>('Form Responses 1'!R87-'Form Responses 1'!T87)/'Form Responses 1'!R87*100</f>
        <v>13.727598566308243</v>
      </c>
      <c r="BD94" s="27">
        <f>IF(AND(BC94&gt;=20,'Form Responses 1'!V87=$BC$1)=TRUE,1,0)</f>
        <v>0</v>
      </c>
      <c r="BE94" s="27">
        <f>IF(AND(BC94&gt;=0,BC94&lt;=20,'Form Responses 1'!V87=$BC$2)=TRUE,1,0)</f>
        <v>1</v>
      </c>
      <c r="BF94" s="27">
        <f t="shared" si="14"/>
        <v>0</v>
      </c>
      <c r="BG94" s="27">
        <f t="shared" si="15"/>
        <v>1</v>
      </c>
      <c r="BH94" s="27">
        <f>('Form Responses 1'!S87-'Form Responses 1'!U87)/'Form Responses 1'!S87*100</f>
        <v>33.705475636530466</v>
      </c>
      <c r="BI94" s="28">
        <f>IF(AND(BH94&gt;=20,'Form Responses 1'!W87=$BH$1)=TRUE,1,0)</f>
        <v>1</v>
      </c>
      <c r="BJ94" s="28">
        <f>IF(AND(BH94&gt;=0,BH94&lt;=20,'Form Responses 1'!W87=$BH$2)=TRUE,1,0)</f>
        <v>0</v>
      </c>
      <c r="BK94" s="28">
        <f t="shared" si="16"/>
        <v>0</v>
      </c>
      <c r="BL94" s="27">
        <f t="shared" si="17"/>
        <v>1</v>
      </c>
      <c r="BM94" s="7"/>
    </row>
    <row r="95" spans="1:65" ht="13.8">
      <c r="A95" s="7" t="str">
        <f>'Form Responses 1'!B88</f>
        <v>Student 86</v>
      </c>
      <c r="B95" s="27">
        <f t="shared" si="0"/>
        <v>14</v>
      </c>
      <c r="C95" s="27">
        <f>'Form Responses 1'!C88/'Form Responses 1'!D88*(1-$C$3)</f>
        <v>0.75376884422110546</v>
      </c>
      <c r="D95" s="28">
        <f>'Form Responses 1'!C88/'Form Responses 1'!D88*(1+$C$3)</f>
        <v>1.2562814070351758</v>
      </c>
      <c r="E95" s="29" t="b">
        <f>AND('Form Responses 1'!E88&gt;C95,'Form Responses 1'!E88&lt;D95)</f>
        <v>1</v>
      </c>
      <c r="F95" s="27">
        <f t="shared" si="1"/>
        <v>1</v>
      </c>
      <c r="G95" s="27">
        <f>'Form Responses 1'!E88*$E$3*(1-$C$3)</f>
        <v>0.1875</v>
      </c>
      <c r="H95" s="28">
        <f>'Form Responses 1'!E88*$E$3*(1+$C$3)</f>
        <v>0.3125</v>
      </c>
      <c r="I95" s="29" t="b">
        <f>AND('Form Responses 1'!F88&gt;G95,'Form Responses 1'!F88&lt;H95)</f>
        <v>1</v>
      </c>
      <c r="J95" s="27">
        <f t="shared" si="2"/>
        <v>1</v>
      </c>
      <c r="K95" s="27">
        <f>0.5*$E$3*'Form Responses 1'!E88*'Form Responses 1'!E88*(1-$C$3)</f>
        <v>9.375E-2</v>
      </c>
      <c r="L95" s="28">
        <f>0.5*$E$3*'Form Responses 1'!E88*'Form Responses 1'!E88*(1+$C$3)</f>
        <v>0.15625</v>
      </c>
      <c r="M95" s="29" t="b">
        <f>AND('Form Responses 1'!G88&gt;K95,'Form Responses 1'!G88&lt;L95)</f>
        <v>1</v>
      </c>
      <c r="N95" s="27">
        <f t="shared" si="3"/>
        <v>1</v>
      </c>
      <c r="O95" s="27">
        <f>'Form Responses 1'!H88/'Form Responses 1'!I88*(1-$C$3)</f>
        <v>3.2608695652173912E-2</v>
      </c>
      <c r="P95" s="28">
        <f>'Form Responses 1'!H88/'Form Responses 1'!I88*(1+$C$3)</f>
        <v>5.434782608695652E-2</v>
      </c>
      <c r="Q95" s="30" t="s">
        <v>157</v>
      </c>
      <c r="R95" s="27">
        <f t="shared" si="4"/>
        <v>0</v>
      </c>
      <c r="S95" s="27">
        <f>'Form Responses 1'!J88*$E$3*(1-$C$3)</f>
        <v>8.0625000000000002E-3</v>
      </c>
      <c r="T95" s="28">
        <f>'Form Responses 1'!J88*$E$3*(1+$C$3)</f>
        <v>1.3437499999999998E-2</v>
      </c>
      <c r="U95" s="29" t="b">
        <f>AND('Form Responses 1'!K88&gt;S95,'Form Responses 1'!K88&lt;T95)</f>
        <v>1</v>
      </c>
      <c r="V95" s="27">
        <f t="shared" si="5"/>
        <v>1</v>
      </c>
      <c r="W95" s="27">
        <f>0.5*$E$3*'Form Responses 1'!J88*'Form Responses 1'!J88*(1-$C$3)</f>
        <v>1.7334374999999997E-4</v>
      </c>
      <c r="X95" s="28">
        <f>0.5*$E$3*'Form Responses 1'!J88*'Form Responses 1'!J88*(1+$C$3)</f>
        <v>2.8890624999999994E-4</v>
      </c>
      <c r="Y95" s="29" t="b">
        <f>AND('Form Responses 1'!L88&gt;W95,'Form Responses 1'!L88&lt;X95)</f>
        <v>1</v>
      </c>
      <c r="Z95" s="27">
        <f t="shared" si="6"/>
        <v>1</v>
      </c>
      <c r="AA95" s="27">
        <f>'Form Responses 1'!M88/'Form Responses 1'!N88*(1-$C$3)</f>
        <v>0.57692307692307687</v>
      </c>
      <c r="AB95" s="28">
        <f>'Form Responses 1'!M88/'Form Responses 1'!N88*(1+$C$3)</f>
        <v>0.96153846153846145</v>
      </c>
      <c r="AC95" s="29" t="b">
        <f>AND('Form Responses 1'!O88&gt;AA95,'Form Responses 1'!O88&lt;AB95)</f>
        <v>1</v>
      </c>
      <c r="AD95" s="27">
        <f t="shared" si="7"/>
        <v>1</v>
      </c>
      <c r="AE95" s="27">
        <f>'Form Responses 1'!O88*$E$4*(1-$C$3)</f>
        <v>0.1441875</v>
      </c>
      <c r="AF95" s="28">
        <f>'Form Responses 1'!O88*$E$4*(1+$C$3)</f>
        <v>0.24031250000000001</v>
      </c>
      <c r="AG95" s="29" t="b">
        <f>AND('Form Responses 1'!P88&gt;AE95,'Form Responses 1'!P88&lt;AF95)</f>
        <v>1</v>
      </c>
      <c r="AH95" s="27">
        <f t="shared" si="8"/>
        <v>1</v>
      </c>
      <c r="AI95" s="27">
        <f>0.5*$E$4*'Form Responses 1'!O88*'Form Responses 1'!O88*(1-$C$3)</f>
        <v>5.5440093750000002E-2</v>
      </c>
      <c r="AJ95" s="28">
        <f>0.5*$E$4*'Form Responses 1'!O88*'Form Responses 1'!O88*(1+$C$3)</f>
        <v>9.2400156250000004E-2</v>
      </c>
      <c r="AK95" s="29" t="b">
        <f>AND('Form Responses 1'!Q88&gt;AI95,'Form Responses 1'!Q88&lt;AJ95)</f>
        <v>1</v>
      </c>
      <c r="AL95" s="27">
        <f t="shared" si="9"/>
        <v>1</v>
      </c>
      <c r="AM95" s="27">
        <f>'Form Responses 1'!F88*(1-$C$3)</f>
        <v>0.1875</v>
      </c>
      <c r="AN95" s="28">
        <f>'Form Responses 1'!F88*(1+$C$3)</f>
        <v>0.3125</v>
      </c>
      <c r="AO95" s="29" t="b">
        <f>AND('Form Responses 1'!R88&gt;AM95,'Form Responses 1'!R88&lt;AN95)</f>
        <v>1</v>
      </c>
      <c r="AP95" s="27">
        <f t="shared" si="10"/>
        <v>1</v>
      </c>
      <c r="AQ95" s="27">
        <f>'Form Responses 1'!G88*(1-$C$3)</f>
        <v>9.375E-2</v>
      </c>
      <c r="AR95" s="28">
        <f>'Form Responses 1'!G88*(1+$C$3)</f>
        <v>0.15625</v>
      </c>
      <c r="AS95" s="29" t="b">
        <f>AND('Form Responses 1'!S88&gt;AQ95,'Form Responses 1'!S88&lt;AR95)</f>
        <v>1</v>
      </c>
      <c r="AT95" s="27">
        <f t="shared" si="11"/>
        <v>1</v>
      </c>
      <c r="AU95" s="27">
        <f>('Form Responses 1'!K88+'Form Responses 1'!P88)*(1-$C$3)</f>
        <v>0.15225</v>
      </c>
      <c r="AV95" s="28">
        <f>('Form Responses 1'!K88+'Form Responses 1'!P88)*(1+$C$3)</f>
        <v>0.25375000000000003</v>
      </c>
      <c r="AW95" s="29" t="b">
        <f>AND('Form Responses 1'!T88&gt;AU95,'Form Responses 1'!T88&lt;AV95)</f>
        <v>1</v>
      </c>
      <c r="AX95" s="27">
        <f t="shared" si="12"/>
        <v>1</v>
      </c>
      <c r="AY95" s="27">
        <f>('Form Responses 1'!L88+'Form Responses 1'!Q88)*(1-$C$3)</f>
        <v>5.5613347499999993E-2</v>
      </c>
      <c r="AZ95" s="28">
        <f>('Form Responses 1'!L88+'Form Responses 1'!Q88)*(1+$C$3)</f>
        <v>9.2688912499999998E-2</v>
      </c>
      <c r="BA95" s="29" t="b">
        <f>AND('Form Responses 1'!U88&gt;AY95,'Form Responses 1'!U88&lt;AZ95)</f>
        <v>1</v>
      </c>
      <c r="BB95" s="27">
        <f t="shared" si="13"/>
        <v>1</v>
      </c>
      <c r="BC95" s="27">
        <f>('Form Responses 1'!R88-'Form Responses 1'!T88)/'Form Responses 1'!R88*100</f>
        <v>18.799999999999994</v>
      </c>
      <c r="BD95" s="27">
        <f>IF(AND(BC95&gt;=20,'Form Responses 1'!V88=$BC$1)=TRUE,1,0)</f>
        <v>0</v>
      </c>
      <c r="BE95" s="27">
        <f>IF(AND(BC95&gt;=0,BC95&lt;=20,'Form Responses 1'!V88=$BC$2)=TRUE,1,0)</f>
        <v>1</v>
      </c>
      <c r="BF95" s="27">
        <f t="shared" si="14"/>
        <v>0</v>
      </c>
      <c r="BG95" s="27">
        <f t="shared" si="15"/>
        <v>1</v>
      </c>
      <c r="BH95" s="27">
        <f>('Form Responses 1'!S88-'Form Responses 1'!U88)/'Form Responses 1'!S88*100</f>
        <v>40.680000000000007</v>
      </c>
      <c r="BI95" s="28">
        <f>IF(AND(BH95&gt;=20,'Form Responses 1'!W88=$BH$1)=TRUE,1,0)</f>
        <v>1</v>
      </c>
      <c r="BJ95" s="28">
        <f>IF(AND(BH95&gt;=0,BH95&lt;=20,'Form Responses 1'!W88=$BH$2)=TRUE,1,0)</f>
        <v>0</v>
      </c>
      <c r="BK95" s="28">
        <f t="shared" si="16"/>
        <v>0</v>
      </c>
      <c r="BL95" s="27">
        <f t="shared" si="17"/>
        <v>1</v>
      </c>
      <c r="BM95" s="7"/>
    </row>
    <row r="96" spans="1:65" ht="13.8">
      <c r="A96" s="7" t="str">
        <f>'Form Responses 1'!B89</f>
        <v>Student 87</v>
      </c>
      <c r="B96" s="27">
        <f t="shared" si="0"/>
        <v>14</v>
      </c>
      <c r="C96" s="27">
        <f>'Form Responses 1'!C89/'Form Responses 1'!D89*(1-$C$3)</f>
        <v>0.75376884422110546</v>
      </c>
      <c r="D96" s="28">
        <f>'Form Responses 1'!C89/'Form Responses 1'!D89*(1+$C$3)</f>
        <v>1.2562814070351758</v>
      </c>
      <c r="E96" s="29" t="b">
        <f>AND('Form Responses 1'!E89&gt;C96,'Form Responses 1'!E89&lt;D96)</f>
        <v>1</v>
      </c>
      <c r="F96" s="27">
        <f t="shared" si="1"/>
        <v>1</v>
      </c>
      <c r="G96" s="27">
        <f>'Form Responses 1'!E89*$E$3*(1-$C$3)</f>
        <v>0.1875</v>
      </c>
      <c r="H96" s="28">
        <f>'Form Responses 1'!E89*$E$3*(1+$C$3)</f>
        <v>0.3125</v>
      </c>
      <c r="I96" s="29" t="b">
        <f>AND('Form Responses 1'!F89&gt;G96,'Form Responses 1'!F89&lt;H96)</f>
        <v>1</v>
      </c>
      <c r="J96" s="27">
        <f t="shared" si="2"/>
        <v>1</v>
      </c>
      <c r="K96" s="27">
        <f>0.5*$E$3*'Form Responses 1'!E89*'Form Responses 1'!E89*(1-$C$3)</f>
        <v>9.375E-2</v>
      </c>
      <c r="L96" s="28">
        <f>0.5*$E$3*'Form Responses 1'!E89*'Form Responses 1'!E89*(1+$C$3)</f>
        <v>0.15625</v>
      </c>
      <c r="M96" s="29" t="b">
        <f>AND('Form Responses 1'!G89&gt;K96,'Form Responses 1'!G89&lt;L96)</f>
        <v>1</v>
      </c>
      <c r="N96" s="27">
        <f t="shared" si="3"/>
        <v>1</v>
      </c>
      <c r="O96" s="27">
        <f>'Form Responses 1'!H89/'Form Responses 1'!I89*(1-$C$3)</f>
        <v>3.2608695652173912E-2</v>
      </c>
      <c r="P96" s="28">
        <f>'Form Responses 1'!H89/'Form Responses 1'!I89*(1+$C$3)</f>
        <v>5.434782608695652E-2</v>
      </c>
      <c r="Q96" s="30" t="s">
        <v>157</v>
      </c>
      <c r="R96" s="27">
        <f t="shared" si="4"/>
        <v>0</v>
      </c>
      <c r="S96" s="27">
        <f>'Form Responses 1'!J89*$E$3*(1-$C$3)</f>
        <v>8.0625000000000002E-3</v>
      </c>
      <c r="T96" s="28">
        <f>'Form Responses 1'!J89*$E$3*(1+$C$3)</f>
        <v>1.3437499999999998E-2</v>
      </c>
      <c r="U96" s="29" t="b">
        <f>AND('Form Responses 1'!K89&gt;S96,'Form Responses 1'!K89&lt;T96)</f>
        <v>1</v>
      </c>
      <c r="V96" s="27">
        <f t="shared" si="5"/>
        <v>1</v>
      </c>
      <c r="W96" s="27">
        <f>0.5*$E$3*'Form Responses 1'!J89*'Form Responses 1'!J89*(1-$C$3)</f>
        <v>1.7334374999999997E-4</v>
      </c>
      <c r="X96" s="28">
        <f>0.5*$E$3*'Form Responses 1'!J89*'Form Responses 1'!J89*(1+$C$3)</f>
        <v>2.8890624999999994E-4</v>
      </c>
      <c r="Y96" s="29" t="b">
        <f>AND('Form Responses 1'!L89&gt;W96,'Form Responses 1'!L89&lt;X96)</f>
        <v>1</v>
      </c>
      <c r="Z96" s="27">
        <f t="shared" si="6"/>
        <v>1</v>
      </c>
      <c r="AA96" s="27">
        <f>'Form Responses 1'!M89/'Form Responses 1'!N89*(1-$C$3)</f>
        <v>0.57692307692307687</v>
      </c>
      <c r="AB96" s="28">
        <f>'Form Responses 1'!M89/'Form Responses 1'!N89*(1+$C$3)</f>
        <v>0.96153846153846145</v>
      </c>
      <c r="AC96" s="29" t="b">
        <f>AND('Form Responses 1'!O89&gt;AA96,'Form Responses 1'!O89&lt;AB96)</f>
        <v>1</v>
      </c>
      <c r="AD96" s="27">
        <f t="shared" si="7"/>
        <v>1</v>
      </c>
      <c r="AE96" s="27">
        <f>'Form Responses 1'!O89*$E$4*(1-$C$3)</f>
        <v>0.1441875</v>
      </c>
      <c r="AF96" s="28">
        <f>'Form Responses 1'!O89*$E$4*(1+$C$3)</f>
        <v>0.24031250000000001</v>
      </c>
      <c r="AG96" s="29" t="b">
        <f>AND('Form Responses 1'!P89&gt;AE96,'Form Responses 1'!P89&lt;AF96)</f>
        <v>1</v>
      </c>
      <c r="AH96" s="27">
        <f t="shared" si="8"/>
        <v>1</v>
      </c>
      <c r="AI96" s="27">
        <f>0.5*$E$4*'Form Responses 1'!O89*'Form Responses 1'!O89*(1-$C$3)</f>
        <v>5.5440093750000002E-2</v>
      </c>
      <c r="AJ96" s="28">
        <f>0.5*$E$4*'Form Responses 1'!O89*'Form Responses 1'!O89*(1+$C$3)</f>
        <v>9.2400156250000004E-2</v>
      </c>
      <c r="AK96" s="29" t="b">
        <f>AND('Form Responses 1'!Q89&gt;AI96,'Form Responses 1'!Q89&lt;AJ96)</f>
        <v>1</v>
      </c>
      <c r="AL96" s="27">
        <f t="shared" si="9"/>
        <v>1</v>
      </c>
      <c r="AM96" s="27">
        <f>'Form Responses 1'!F89*(1-$C$3)</f>
        <v>0.1875</v>
      </c>
      <c r="AN96" s="28">
        <f>'Form Responses 1'!F89*(1+$C$3)</f>
        <v>0.3125</v>
      </c>
      <c r="AO96" s="29" t="b">
        <f>AND('Form Responses 1'!R89&gt;AM96,'Form Responses 1'!R89&lt;AN96)</f>
        <v>1</v>
      </c>
      <c r="AP96" s="27">
        <f t="shared" si="10"/>
        <v>1</v>
      </c>
      <c r="AQ96" s="27">
        <f>'Form Responses 1'!G89*(1-$C$3)</f>
        <v>9.375E-2</v>
      </c>
      <c r="AR96" s="28">
        <f>'Form Responses 1'!G89*(1+$C$3)</f>
        <v>0.15625</v>
      </c>
      <c r="AS96" s="29" t="b">
        <f>AND('Form Responses 1'!S89&gt;AQ96,'Form Responses 1'!S89&lt;AR96)</f>
        <v>1</v>
      </c>
      <c r="AT96" s="27">
        <f t="shared" si="11"/>
        <v>1</v>
      </c>
      <c r="AU96" s="27">
        <f>('Form Responses 1'!K89+'Form Responses 1'!P89)*(1-$C$3)</f>
        <v>0.15225</v>
      </c>
      <c r="AV96" s="28">
        <f>('Form Responses 1'!K89+'Form Responses 1'!P89)*(1+$C$3)</f>
        <v>0.25375000000000003</v>
      </c>
      <c r="AW96" s="29" t="b">
        <f>AND('Form Responses 1'!T89&gt;AU96,'Form Responses 1'!T89&lt;AV96)</f>
        <v>1</v>
      </c>
      <c r="AX96" s="27">
        <f t="shared" si="12"/>
        <v>1</v>
      </c>
      <c r="AY96" s="27">
        <f>('Form Responses 1'!L89+'Form Responses 1'!Q89)*(1-$C$3)</f>
        <v>5.5673249999999994E-2</v>
      </c>
      <c r="AZ96" s="28">
        <f>('Form Responses 1'!L89+'Form Responses 1'!Q89)*(1+$C$3)</f>
        <v>9.2788749999999989E-2</v>
      </c>
      <c r="BA96" s="29" t="b">
        <f>AND('Form Responses 1'!U89&gt;AY96,'Form Responses 1'!U89&lt;AZ96)</f>
        <v>1</v>
      </c>
      <c r="BB96" s="27">
        <f t="shared" si="13"/>
        <v>1</v>
      </c>
      <c r="BC96" s="27">
        <f>('Form Responses 1'!R89-'Form Responses 1'!T89)/'Form Responses 1'!R89*100</f>
        <v>18.799999999999994</v>
      </c>
      <c r="BD96" s="27">
        <f>IF(AND(BC96&gt;=20,'Form Responses 1'!V89=$BC$1)=TRUE,1,0)</f>
        <v>0</v>
      </c>
      <c r="BE96" s="27">
        <f>IF(AND(BC96&gt;=0,BC96&lt;=20,'Form Responses 1'!V89=$BC$2)=TRUE,1,0)</f>
        <v>1</v>
      </c>
      <c r="BF96" s="27">
        <f t="shared" si="14"/>
        <v>0</v>
      </c>
      <c r="BG96" s="27">
        <f t="shared" si="15"/>
        <v>1</v>
      </c>
      <c r="BH96" s="27">
        <f>('Form Responses 1'!S89-'Form Responses 1'!U89)/'Form Responses 1'!S89*100</f>
        <v>40.615199999999994</v>
      </c>
      <c r="BI96" s="28">
        <f>IF(AND(BH96&gt;=20,'Form Responses 1'!W89=$BH$1)=TRUE,1,0)</f>
        <v>1</v>
      </c>
      <c r="BJ96" s="28">
        <f>IF(AND(BH96&gt;=0,BH96&lt;=20,'Form Responses 1'!W89=$BH$2)=TRUE,1,0)</f>
        <v>0</v>
      </c>
      <c r="BK96" s="28">
        <f t="shared" si="16"/>
        <v>0</v>
      </c>
      <c r="BL96" s="27">
        <f t="shared" si="17"/>
        <v>1</v>
      </c>
      <c r="BM96" s="7"/>
    </row>
    <row r="97" spans="1:65" ht="13.8">
      <c r="A97" s="7" t="str">
        <f>'Form Responses 1'!B90</f>
        <v>Student 88</v>
      </c>
      <c r="B97" s="27">
        <f t="shared" si="0"/>
        <v>12</v>
      </c>
      <c r="C97" s="27">
        <f>'Form Responses 1'!C90/'Form Responses 1'!D90*(1-$C$3)</f>
        <v>0.75376884422110546</v>
      </c>
      <c r="D97" s="28">
        <f>'Form Responses 1'!C90/'Form Responses 1'!D90*(1+$C$3)</f>
        <v>1.2562814070351758</v>
      </c>
      <c r="E97" s="29" t="b">
        <f>AND('Form Responses 1'!E90&gt;C97,'Form Responses 1'!E90&lt;D97)</f>
        <v>1</v>
      </c>
      <c r="F97" s="27">
        <f t="shared" si="1"/>
        <v>1</v>
      </c>
      <c r="G97" s="27">
        <f>'Form Responses 1'!E90*$E$3*(1-$C$3)</f>
        <v>0.1875</v>
      </c>
      <c r="H97" s="28">
        <f>'Form Responses 1'!E90*$E$3*(1+$C$3)</f>
        <v>0.3125</v>
      </c>
      <c r="I97" s="29" t="b">
        <f>AND('Form Responses 1'!F90&gt;G97,'Form Responses 1'!F90&lt;H97)</f>
        <v>1</v>
      </c>
      <c r="J97" s="27">
        <f t="shared" si="2"/>
        <v>1</v>
      </c>
      <c r="K97" s="27">
        <f>0.5*$E$3*'Form Responses 1'!E90*'Form Responses 1'!E90*(1-$C$3)</f>
        <v>9.375E-2</v>
      </c>
      <c r="L97" s="28">
        <f>0.5*$E$3*'Form Responses 1'!E90*'Form Responses 1'!E90*(1+$C$3)</f>
        <v>0.15625</v>
      </c>
      <c r="M97" s="29" t="b">
        <f>AND('Form Responses 1'!G90&gt;K97,'Form Responses 1'!G90&lt;L97)</f>
        <v>1</v>
      </c>
      <c r="N97" s="27">
        <f t="shared" si="3"/>
        <v>1</v>
      </c>
      <c r="O97" s="27">
        <f>'Form Responses 1'!H90/'Form Responses 1'!I90*(1-$C$3)</f>
        <v>3.2608695652173912E-2</v>
      </c>
      <c r="P97" s="28">
        <f>'Form Responses 1'!H90/'Form Responses 1'!I90*(1+$C$3)</f>
        <v>5.434782608695652E-2</v>
      </c>
      <c r="Q97" s="30" t="s">
        <v>157</v>
      </c>
      <c r="R97" s="27">
        <f t="shared" si="4"/>
        <v>0</v>
      </c>
      <c r="S97" s="27">
        <f>'Form Responses 1'!J90*$E$3*(1-$C$3)</f>
        <v>8.0625000000000002E-2</v>
      </c>
      <c r="T97" s="28">
        <f>'Form Responses 1'!J90*$E$3*(1+$C$3)</f>
        <v>0.13437499999999999</v>
      </c>
      <c r="U97" s="29" t="b">
        <f>AND('Form Responses 1'!K90&gt;S97,'Form Responses 1'!K90&lt;T97)</f>
        <v>0</v>
      </c>
      <c r="V97" s="27">
        <f t="shared" si="5"/>
        <v>0</v>
      </c>
      <c r="W97" s="27">
        <f>0.5*$E$3*'Form Responses 1'!J90*'Form Responses 1'!J90*(1-$C$3)</f>
        <v>1.7334374999999999E-2</v>
      </c>
      <c r="X97" s="28">
        <f>0.5*$E$3*'Form Responses 1'!J90*'Form Responses 1'!J90*(1+$C$3)</f>
        <v>2.8890624999999996E-2</v>
      </c>
      <c r="Y97" s="29" t="b">
        <f>AND('Form Responses 1'!L90&gt;W97,'Form Responses 1'!L90&lt;X97)</f>
        <v>0</v>
      </c>
      <c r="Z97" s="27">
        <f t="shared" si="6"/>
        <v>0</v>
      </c>
      <c r="AA97" s="27">
        <f>'Form Responses 1'!M90/'Form Responses 1'!N90*(1-$C$3)</f>
        <v>0.57692307692307687</v>
      </c>
      <c r="AB97" s="28">
        <f>'Form Responses 1'!M90/'Form Responses 1'!N90*(1+$C$3)</f>
        <v>0.96153846153846145</v>
      </c>
      <c r="AC97" s="29" t="b">
        <f>AND('Form Responses 1'!O90&gt;AA97,'Form Responses 1'!O90&lt;AB97)</f>
        <v>1</v>
      </c>
      <c r="AD97" s="27">
        <f t="shared" si="7"/>
        <v>1</v>
      </c>
      <c r="AE97" s="27">
        <f>'Form Responses 1'!O90*$E$4*(1-$C$3)</f>
        <v>0.1441875</v>
      </c>
      <c r="AF97" s="28">
        <f>'Form Responses 1'!O90*$E$4*(1+$C$3)</f>
        <v>0.24031250000000001</v>
      </c>
      <c r="AG97" s="29" t="b">
        <f>AND('Form Responses 1'!P90&gt;AE97,'Form Responses 1'!P90&lt;AF97)</f>
        <v>1</v>
      </c>
      <c r="AH97" s="27">
        <f t="shared" si="8"/>
        <v>1</v>
      </c>
      <c r="AI97" s="27">
        <f>0.5*$E$4*'Form Responses 1'!O90*'Form Responses 1'!O90*(1-$C$3)</f>
        <v>5.5440093750000002E-2</v>
      </c>
      <c r="AJ97" s="28">
        <f>0.5*$E$4*'Form Responses 1'!O90*'Form Responses 1'!O90*(1+$C$3)</f>
        <v>9.2400156250000004E-2</v>
      </c>
      <c r="AK97" s="29" t="b">
        <f>AND('Form Responses 1'!Q90&gt;AI97,'Form Responses 1'!Q90&lt;AJ97)</f>
        <v>1</v>
      </c>
      <c r="AL97" s="27">
        <f t="shared" si="9"/>
        <v>1</v>
      </c>
      <c r="AM97" s="27">
        <f>'Form Responses 1'!F90*(1-$C$3)</f>
        <v>0.1875</v>
      </c>
      <c r="AN97" s="28">
        <f>'Form Responses 1'!F90*(1+$C$3)</f>
        <v>0.3125</v>
      </c>
      <c r="AO97" s="29" t="b">
        <f>AND('Form Responses 1'!R90&gt;AM97,'Form Responses 1'!R90&lt;AN97)</f>
        <v>1</v>
      </c>
      <c r="AP97" s="27">
        <f t="shared" si="10"/>
        <v>1</v>
      </c>
      <c r="AQ97" s="27">
        <f>'Form Responses 1'!G90*(1-$C$3)</f>
        <v>9.375E-2</v>
      </c>
      <c r="AR97" s="28">
        <f>'Form Responses 1'!G90*(1+$C$3)</f>
        <v>0.15625</v>
      </c>
      <c r="AS97" s="29" t="b">
        <f>AND('Form Responses 1'!S90&gt;AQ97,'Form Responses 1'!S90&lt;AR97)</f>
        <v>1</v>
      </c>
      <c r="AT97" s="27">
        <f t="shared" si="11"/>
        <v>1</v>
      </c>
      <c r="AU97" s="27">
        <f>('Form Responses 1'!K90+'Form Responses 1'!P90)*(1-$C$3)</f>
        <v>0.15225</v>
      </c>
      <c r="AV97" s="28">
        <f>('Form Responses 1'!K90+'Form Responses 1'!P90)*(1+$C$3)</f>
        <v>0.25375000000000003</v>
      </c>
      <c r="AW97" s="29" t="b">
        <f>AND('Form Responses 1'!T90&gt;AU97,'Form Responses 1'!T90&lt;AV97)</f>
        <v>1</v>
      </c>
      <c r="AX97" s="27">
        <f t="shared" si="12"/>
        <v>1</v>
      </c>
      <c r="AY97" s="27">
        <f>('Form Responses 1'!L90+'Form Responses 1'!Q90)*(1-$C$3)</f>
        <v>5.5673249999999994E-2</v>
      </c>
      <c r="AZ97" s="28">
        <f>('Form Responses 1'!L90+'Form Responses 1'!Q90)*(1+$C$3)</f>
        <v>9.2788749999999989E-2</v>
      </c>
      <c r="BA97" s="29" t="b">
        <f>AND('Form Responses 1'!U90&gt;AY97,'Form Responses 1'!U90&lt;AZ97)</f>
        <v>1</v>
      </c>
      <c r="BB97" s="27">
        <f t="shared" si="13"/>
        <v>1</v>
      </c>
      <c r="BC97" s="27">
        <f>('Form Responses 1'!R90-'Form Responses 1'!T90)/'Form Responses 1'!R90*100</f>
        <v>18.799999999999994</v>
      </c>
      <c r="BD97" s="27">
        <f>IF(AND(BC97&gt;=20,'Form Responses 1'!V90=$BC$1)=TRUE,1,0)</f>
        <v>0</v>
      </c>
      <c r="BE97" s="27">
        <f>IF(AND(BC97&gt;=0,BC97&lt;=20,'Form Responses 1'!V90=$BC$2)=TRUE,1,0)</f>
        <v>1</v>
      </c>
      <c r="BF97" s="27">
        <f t="shared" si="14"/>
        <v>0</v>
      </c>
      <c r="BG97" s="27">
        <f t="shared" si="15"/>
        <v>1</v>
      </c>
      <c r="BH97" s="27">
        <f>('Form Responses 1'!S90-'Form Responses 1'!U90)/'Form Responses 1'!S90*100</f>
        <v>40.615199999999994</v>
      </c>
      <c r="BI97" s="28">
        <f>IF(AND(BH97&gt;=20,'Form Responses 1'!W90=$BH$1)=TRUE,1,0)</f>
        <v>1</v>
      </c>
      <c r="BJ97" s="28">
        <f>IF(AND(BH97&gt;=0,BH97&lt;=20,'Form Responses 1'!W90=$BH$2)=TRUE,1,0)</f>
        <v>0</v>
      </c>
      <c r="BK97" s="28">
        <f t="shared" si="16"/>
        <v>0</v>
      </c>
      <c r="BL97" s="27">
        <f t="shared" si="17"/>
        <v>1</v>
      </c>
      <c r="BM97" s="7"/>
    </row>
    <row r="98" spans="1:65" ht="13.8">
      <c r="A98" s="7" t="str">
        <f>'Form Responses 1'!B91</f>
        <v>Student 89</v>
      </c>
      <c r="B98" s="27">
        <f t="shared" si="0"/>
        <v>14</v>
      </c>
      <c r="C98" s="27">
        <f>'Form Responses 1'!C91/'Form Responses 1'!D91*(1-$C$3)</f>
        <v>0.75376884422110546</v>
      </c>
      <c r="D98" s="28">
        <f>'Form Responses 1'!C91/'Form Responses 1'!D91*(1+$C$3)</f>
        <v>1.2562814070351758</v>
      </c>
      <c r="E98" s="29" t="b">
        <f>AND('Form Responses 1'!E91&gt;C98,'Form Responses 1'!E91&lt;D98)</f>
        <v>1</v>
      </c>
      <c r="F98" s="27">
        <f t="shared" si="1"/>
        <v>1</v>
      </c>
      <c r="G98" s="27">
        <f>'Form Responses 1'!E91*$E$3*(1-$C$3)</f>
        <v>0.1875</v>
      </c>
      <c r="H98" s="28">
        <f>'Form Responses 1'!E91*$E$3*(1+$C$3)</f>
        <v>0.3125</v>
      </c>
      <c r="I98" s="29" t="b">
        <f>AND('Form Responses 1'!F91&gt;G98,'Form Responses 1'!F91&lt;H98)</f>
        <v>1</v>
      </c>
      <c r="J98" s="27">
        <f t="shared" si="2"/>
        <v>1</v>
      </c>
      <c r="K98" s="27">
        <f>0.5*$E$3*'Form Responses 1'!E91*'Form Responses 1'!E91*(1-$C$3)</f>
        <v>9.375E-2</v>
      </c>
      <c r="L98" s="28">
        <f>0.5*$E$3*'Form Responses 1'!E91*'Form Responses 1'!E91*(1+$C$3)</f>
        <v>0.15625</v>
      </c>
      <c r="M98" s="29" t="b">
        <f>AND('Form Responses 1'!G91&gt;K98,'Form Responses 1'!G91&lt;L98)</f>
        <v>1</v>
      </c>
      <c r="N98" s="27">
        <f t="shared" si="3"/>
        <v>1</v>
      </c>
      <c r="O98" s="27">
        <f>'Form Responses 1'!H91/'Form Responses 1'!I91*(1-$C$3)</f>
        <v>3.2608695652173912E-2</v>
      </c>
      <c r="P98" s="28">
        <f>'Form Responses 1'!H91/'Form Responses 1'!I91*(1+$C$3)</f>
        <v>5.434782608695652E-2</v>
      </c>
      <c r="Q98" s="30" t="s">
        <v>157</v>
      </c>
      <c r="R98" s="27">
        <f t="shared" si="4"/>
        <v>0</v>
      </c>
      <c r="S98" s="27">
        <f>'Form Responses 1'!J91*$E$3*(1-$C$3)</f>
        <v>8.0625000000000002E-3</v>
      </c>
      <c r="T98" s="28">
        <f>'Form Responses 1'!J91*$E$3*(1+$C$3)</f>
        <v>1.3437499999999998E-2</v>
      </c>
      <c r="U98" s="29" t="b">
        <f>AND('Form Responses 1'!K91&gt;S98,'Form Responses 1'!K91&lt;T98)</f>
        <v>1</v>
      </c>
      <c r="V98" s="27">
        <f t="shared" si="5"/>
        <v>1</v>
      </c>
      <c r="W98" s="27">
        <f>0.5*$E$3*'Form Responses 1'!J91*'Form Responses 1'!J91*(1-$C$3)</f>
        <v>1.7334374999999997E-4</v>
      </c>
      <c r="X98" s="28">
        <f>0.5*$E$3*'Form Responses 1'!J91*'Form Responses 1'!J91*(1+$C$3)</f>
        <v>2.8890624999999994E-4</v>
      </c>
      <c r="Y98" s="29" t="b">
        <f>AND('Form Responses 1'!L91&gt;W98,'Form Responses 1'!L91&lt;X98)</f>
        <v>1</v>
      </c>
      <c r="Z98" s="27">
        <f t="shared" si="6"/>
        <v>1</v>
      </c>
      <c r="AA98" s="27">
        <f>'Form Responses 1'!M91/'Form Responses 1'!N91*(1-$C$3)</f>
        <v>0.57692307692307687</v>
      </c>
      <c r="AB98" s="28">
        <f>'Form Responses 1'!M91/'Form Responses 1'!N91*(1+$C$3)</f>
        <v>0.96153846153846145</v>
      </c>
      <c r="AC98" s="29" t="b">
        <f>AND('Form Responses 1'!O91&gt;AA98,'Form Responses 1'!O91&lt;AB98)</f>
        <v>1</v>
      </c>
      <c r="AD98" s="27">
        <f t="shared" si="7"/>
        <v>1</v>
      </c>
      <c r="AE98" s="27">
        <f>'Form Responses 1'!O91*$E$4*(1-$C$3)</f>
        <v>0.1441875</v>
      </c>
      <c r="AF98" s="28">
        <f>'Form Responses 1'!O91*$E$4*(1+$C$3)</f>
        <v>0.24031250000000001</v>
      </c>
      <c r="AG98" s="29" t="b">
        <f>AND('Form Responses 1'!P91&gt;AE98,'Form Responses 1'!P91&lt;AF98)</f>
        <v>1</v>
      </c>
      <c r="AH98" s="27">
        <f t="shared" si="8"/>
        <v>1</v>
      </c>
      <c r="AI98" s="27">
        <f>0.5*$E$4*'Form Responses 1'!O91*'Form Responses 1'!O91*(1-$C$3)</f>
        <v>5.5440093750000002E-2</v>
      </c>
      <c r="AJ98" s="28">
        <f>0.5*$E$4*'Form Responses 1'!O91*'Form Responses 1'!O91*(1+$C$3)</f>
        <v>9.2400156250000004E-2</v>
      </c>
      <c r="AK98" s="29" t="b">
        <f>AND('Form Responses 1'!Q91&gt;AI98,'Form Responses 1'!Q91&lt;AJ98)</f>
        <v>1</v>
      </c>
      <c r="AL98" s="27">
        <f t="shared" si="9"/>
        <v>1</v>
      </c>
      <c r="AM98" s="27">
        <f>'Form Responses 1'!F91*(1-$C$3)</f>
        <v>0.1875</v>
      </c>
      <c r="AN98" s="28">
        <f>'Form Responses 1'!F91*(1+$C$3)</f>
        <v>0.3125</v>
      </c>
      <c r="AO98" s="29" t="b">
        <f>AND('Form Responses 1'!R91&gt;AM98,'Form Responses 1'!R91&lt;AN98)</f>
        <v>1</v>
      </c>
      <c r="AP98" s="27">
        <f t="shared" si="10"/>
        <v>1</v>
      </c>
      <c r="AQ98" s="27">
        <f>'Form Responses 1'!G91*(1-$C$3)</f>
        <v>9.375E-2</v>
      </c>
      <c r="AR98" s="28">
        <f>'Form Responses 1'!G91*(1+$C$3)</f>
        <v>0.15625</v>
      </c>
      <c r="AS98" s="29" t="b">
        <f>AND('Form Responses 1'!S91&gt;AQ98,'Form Responses 1'!S91&lt;AR98)</f>
        <v>1</v>
      </c>
      <c r="AT98" s="27">
        <f t="shared" si="11"/>
        <v>1</v>
      </c>
      <c r="AU98" s="27">
        <f>('Form Responses 1'!K91+'Form Responses 1'!P91)*(1-$C$3)</f>
        <v>0.15225</v>
      </c>
      <c r="AV98" s="28">
        <f>('Form Responses 1'!K91+'Form Responses 1'!P91)*(1+$C$3)</f>
        <v>0.25375000000000003</v>
      </c>
      <c r="AW98" s="29" t="b">
        <f>AND('Form Responses 1'!T91&gt;AU98,'Form Responses 1'!T91&lt;AV98)</f>
        <v>1</v>
      </c>
      <c r="AX98" s="27">
        <f t="shared" si="12"/>
        <v>1</v>
      </c>
      <c r="AY98" s="27">
        <f>('Form Responses 1'!L91+'Form Responses 1'!Q91)*(1-$C$3)</f>
        <v>5.5597499999999994E-2</v>
      </c>
      <c r="AZ98" s="28">
        <f>('Form Responses 1'!L91+'Form Responses 1'!Q91)*(1+$C$3)</f>
        <v>9.2662499999999981E-2</v>
      </c>
      <c r="BA98" s="29" t="b">
        <f>AND('Form Responses 1'!U91&gt;AY98,'Form Responses 1'!U91&lt;AZ98)</f>
        <v>1</v>
      </c>
      <c r="BB98" s="27">
        <f t="shared" si="13"/>
        <v>1</v>
      </c>
      <c r="BC98" s="27">
        <f>('Form Responses 1'!R91-'Form Responses 1'!T91)/'Form Responses 1'!R91*100</f>
        <v>18.799999999999994</v>
      </c>
      <c r="BD98" s="27">
        <f>IF(AND(BC98&gt;=20,'Form Responses 1'!V91=$BC$1)=TRUE,1,0)</f>
        <v>0</v>
      </c>
      <c r="BE98" s="27">
        <f>IF(AND(BC98&gt;=0,BC98&lt;=20,'Form Responses 1'!V91=$BC$2)=TRUE,1,0)</f>
        <v>1</v>
      </c>
      <c r="BF98" s="27">
        <f t="shared" si="14"/>
        <v>0</v>
      </c>
      <c r="BG98" s="27">
        <f t="shared" si="15"/>
        <v>1</v>
      </c>
      <c r="BH98" s="27">
        <f>('Form Responses 1'!S91-'Form Responses 1'!U91)/'Form Responses 1'!S91*100</f>
        <v>40.800000000000004</v>
      </c>
      <c r="BI98" s="28">
        <f>IF(AND(BH98&gt;=20,'Form Responses 1'!W91=$BH$1)=TRUE,1,0)</f>
        <v>1</v>
      </c>
      <c r="BJ98" s="28">
        <f>IF(AND(BH98&gt;=0,BH98&lt;=20,'Form Responses 1'!W91=$BH$2)=TRUE,1,0)</f>
        <v>0</v>
      </c>
      <c r="BK98" s="28">
        <f t="shared" si="16"/>
        <v>0</v>
      </c>
      <c r="BL98" s="27">
        <f t="shared" si="17"/>
        <v>1</v>
      </c>
      <c r="BM98" s="7"/>
    </row>
    <row r="99" spans="1:65" ht="13.8">
      <c r="A99" s="7" t="str">
        <f>'Form Responses 1'!B92</f>
        <v>Student 90</v>
      </c>
      <c r="B99" s="27">
        <f t="shared" si="0"/>
        <v>13</v>
      </c>
      <c r="C99" s="27">
        <f>'Form Responses 1'!C92/'Form Responses 1'!D92*(1-$C$3)</f>
        <v>0.75376884422110546</v>
      </c>
      <c r="D99" s="28">
        <f>'Form Responses 1'!C92/'Form Responses 1'!D92*(1+$C$3)</f>
        <v>1.2562814070351758</v>
      </c>
      <c r="E99" s="29" t="b">
        <f>AND('Form Responses 1'!E92&gt;C99,'Form Responses 1'!E92&lt;D99)</f>
        <v>1</v>
      </c>
      <c r="F99" s="27">
        <f t="shared" si="1"/>
        <v>1</v>
      </c>
      <c r="G99" s="27">
        <f>'Form Responses 1'!E92*$E$3*(1-$C$3)</f>
        <v>0.18843749999999998</v>
      </c>
      <c r="H99" s="28">
        <f>'Form Responses 1'!E92*$E$3*(1+$C$3)</f>
        <v>0.31406249999999997</v>
      </c>
      <c r="I99" s="29" t="b">
        <f>AND('Form Responses 1'!F92&gt;G99,'Form Responses 1'!F92&lt;H99)</f>
        <v>1</v>
      </c>
      <c r="J99" s="27">
        <f t="shared" si="2"/>
        <v>1</v>
      </c>
      <c r="K99" s="27">
        <f>0.5*$E$3*'Form Responses 1'!E92*'Form Responses 1'!E92*(1-$C$3)</f>
        <v>9.4689843749999975E-2</v>
      </c>
      <c r="L99" s="28">
        <f>0.5*$E$3*'Form Responses 1'!E92*'Form Responses 1'!E92*(1+$C$3)</f>
        <v>0.15781640624999996</v>
      </c>
      <c r="M99" s="29" t="b">
        <f>AND('Form Responses 1'!G92&gt;K99,'Form Responses 1'!G92&lt;L99)</f>
        <v>1</v>
      </c>
      <c r="N99" s="27">
        <f t="shared" si="3"/>
        <v>1</v>
      </c>
      <c r="O99" s="27">
        <f>'Form Responses 1'!H92/'Form Responses 1'!I92*(1-$C$3)</f>
        <v>3.2608695652173912E-2</v>
      </c>
      <c r="P99" s="28">
        <f>'Form Responses 1'!H92/'Form Responses 1'!I92*(1+$C$3)</f>
        <v>5.434782608695652E-2</v>
      </c>
      <c r="Q99" s="30" t="s">
        <v>157</v>
      </c>
      <c r="R99" s="27">
        <f t="shared" si="4"/>
        <v>0</v>
      </c>
      <c r="S99" s="27">
        <f>'Form Responses 1'!J92*$E$3*(1-$C$3)</f>
        <v>8.1562500000000003E-3</v>
      </c>
      <c r="T99" s="28">
        <f>'Form Responses 1'!J92*$E$3*(1+$C$3)</f>
        <v>1.3593749999999998E-2</v>
      </c>
      <c r="U99" s="29" t="b">
        <f>AND('Form Responses 1'!K92&gt;S99,'Form Responses 1'!K92&lt;T99)</f>
        <v>1</v>
      </c>
      <c r="V99" s="27">
        <f t="shared" si="5"/>
        <v>1</v>
      </c>
      <c r="W99" s="27">
        <f>0.5*$E$3*'Form Responses 1'!J92*'Form Responses 1'!J92*(1-$C$3)</f>
        <v>1.7739843749999998E-4</v>
      </c>
      <c r="X99" s="28">
        <f>0.5*$E$3*'Form Responses 1'!J92*'Form Responses 1'!J92*(1+$C$3)</f>
        <v>2.9566406249999997E-4</v>
      </c>
      <c r="Y99" s="29" t="b">
        <f>AND('Form Responses 1'!L92&gt;W99,'Form Responses 1'!L92&lt;X99)</f>
        <v>0</v>
      </c>
      <c r="Z99" s="27">
        <f t="shared" si="6"/>
        <v>0</v>
      </c>
      <c r="AA99" s="27">
        <f>'Form Responses 1'!M92/'Form Responses 1'!N92*(1-$C$3)</f>
        <v>0.57692307692307687</v>
      </c>
      <c r="AB99" s="28">
        <f>'Form Responses 1'!M92/'Form Responses 1'!N92*(1+$C$3)</f>
        <v>0.96153846153846145</v>
      </c>
      <c r="AC99" s="29" t="b">
        <f>AND('Form Responses 1'!O92&gt;AA99,'Form Responses 1'!O92&lt;AB99)</f>
        <v>1</v>
      </c>
      <c r="AD99" s="27">
        <f t="shared" si="7"/>
        <v>1</v>
      </c>
      <c r="AE99" s="27">
        <f>'Form Responses 1'!O92*$E$4*(1-$C$3)</f>
        <v>0.1441875</v>
      </c>
      <c r="AF99" s="28">
        <f>'Form Responses 1'!O92*$E$4*(1+$C$3)</f>
        <v>0.24031250000000001</v>
      </c>
      <c r="AG99" s="29" t="b">
        <f>AND('Form Responses 1'!P92&gt;AE99,'Form Responses 1'!P92&lt;AF99)</f>
        <v>1</v>
      </c>
      <c r="AH99" s="27">
        <f t="shared" si="8"/>
        <v>1</v>
      </c>
      <c r="AI99" s="27">
        <f>0.5*$E$4*'Form Responses 1'!O92*'Form Responses 1'!O92*(1-$C$3)</f>
        <v>5.5440093750000002E-2</v>
      </c>
      <c r="AJ99" s="28">
        <f>0.5*$E$4*'Form Responses 1'!O92*'Form Responses 1'!O92*(1+$C$3)</f>
        <v>9.2400156250000004E-2</v>
      </c>
      <c r="AK99" s="29" t="b">
        <f>AND('Form Responses 1'!Q92&gt;AI99,'Form Responses 1'!Q92&lt;AJ99)</f>
        <v>1</v>
      </c>
      <c r="AL99" s="27">
        <f t="shared" si="9"/>
        <v>1</v>
      </c>
      <c r="AM99" s="27">
        <f>'Form Responses 1'!F92*(1-$C$3)</f>
        <v>0.188475</v>
      </c>
      <c r="AN99" s="28">
        <f>'Form Responses 1'!F92*(1+$C$3)</f>
        <v>0.31412500000000004</v>
      </c>
      <c r="AO99" s="29" t="b">
        <f>AND('Form Responses 1'!R92&gt;AM99,'Form Responses 1'!R92&lt;AN99)</f>
        <v>1</v>
      </c>
      <c r="AP99" s="27">
        <f t="shared" si="10"/>
        <v>1</v>
      </c>
      <c r="AQ99" s="27">
        <f>'Form Responses 1'!G92*(1-$C$3)</f>
        <v>9.4500000000000001E-2</v>
      </c>
      <c r="AR99" s="28">
        <f>'Form Responses 1'!G92*(1+$C$3)</f>
        <v>0.1575</v>
      </c>
      <c r="AS99" s="29" t="b">
        <f>AND('Form Responses 1'!S92&gt;AQ99,'Form Responses 1'!S92&lt;AR99)</f>
        <v>1</v>
      </c>
      <c r="AT99" s="27">
        <f t="shared" si="11"/>
        <v>1</v>
      </c>
      <c r="AU99" s="27">
        <f>('Form Responses 1'!K92+'Form Responses 1'!P92)*(1-$C$3)</f>
        <v>0.15225</v>
      </c>
      <c r="AV99" s="28">
        <f>('Form Responses 1'!K92+'Form Responses 1'!P92)*(1+$C$3)</f>
        <v>0.25375000000000003</v>
      </c>
      <c r="AW99" s="29" t="b">
        <f>AND('Form Responses 1'!T92&gt;AU99,'Form Responses 1'!T92&lt;AV99)</f>
        <v>1</v>
      </c>
      <c r="AX99" s="27">
        <f t="shared" si="12"/>
        <v>1</v>
      </c>
      <c r="AY99" s="27">
        <f>('Form Responses 1'!L92+'Form Responses 1'!Q92)*(1-$C$3)</f>
        <v>7.3199999999999987E-2</v>
      </c>
      <c r="AZ99" s="28">
        <f>('Form Responses 1'!L92+'Form Responses 1'!Q92)*(1+$C$3)</f>
        <v>0.122</v>
      </c>
      <c r="BA99" s="29" t="b">
        <f>AND('Form Responses 1'!U92&gt;AY99,'Form Responses 1'!U92&lt;AZ99)</f>
        <v>1</v>
      </c>
      <c r="BB99" s="27">
        <f t="shared" si="13"/>
        <v>1</v>
      </c>
      <c r="BC99" s="27">
        <f>('Form Responses 1'!R92-'Form Responses 1'!T92)/'Form Responses 1'!R92*100</f>
        <v>18.400000000000006</v>
      </c>
      <c r="BD99" s="27">
        <f>IF(AND(BC99&gt;=20,'Form Responses 1'!V92=$BC$1)=TRUE,1,0)</f>
        <v>0</v>
      </c>
      <c r="BE99" s="27">
        <f>IF(AND(BC99&gt;=0,BC99&lt;=20,'Form Responses 1'!V92=$BC$2)=TRUE,1,0)</f>
        <v>1</v>
      </c>
      <c r="BF99" s="27">
        <f t="shared" si="14"/>
        <v>0</v>
      </c>
      <c r="BG99" s="27">
        <f t="shared" si="15"/>
        <v>1</v>
      </c>
      <c r="BH99" s="27">
        <f>('Form Responses 1'!S92-'Form Responses 1'!U92)/'Form Responses 1'!S92*100</f>
        <v>21.919999999999995</v>
      </c>
      <c r="BI99" s="28">
        <f>IF(AND(BH99&gt;=20,'Form Responses 1'!W92=$BH$1)=TRUE,1,0)</f>
        <v>1</v>
      </c>
      <c r="BJ99" s="28">
        <f>IF(AND(BH99&gt;=0,BH99&lt;=20,'Form Responses 1'!W92=$BH$2)=TRUE,1,0)</f>
        <v>0</v>
      </c>
      <c r="BK99" s="28">
        <f t="shared" si="16"/>
        <v>0</v>
      </c>
      <c r="BL99" s="27">
        <f t="shared" si="17"/>
        <v>1</v>
      </c>
      <c r="BM99" s="7"/>
    </row>
    <row r="100" spans="1:65" ht="13.8">
      <c r="A100" s="7" t="str">
        <f>'Form Responses 1'!B93</f>
        <v>Student 91</v>
      </c>
      <c r="B100" s="27">
        <f t="shared" si="0"/>
        <v>14</v>
      </c>
      <c r="C100" s="27">
        <f>'Form Responses 1'!C93/'Form Responses 1'!D93*(1-$C$3)</f>
        <v>1.171875</v>
      </c>
      <c r="D100" s="28">
        <f>'Form Responses 1'!C93/'Form Responses 1'!D93*(1+$C$3)</f>
        <v>1.953125</v>
      </c>
      <c r="E100" s="29" t="b">
        <f>AND('Form Responses 1'!E93&gt;C100,'Form Responses 1'!E93&lt;D100)</f>
        <v>1</v>
      </c>
      <c r="F100" s="27">
        <f t="shared" si="1"/>
        <v>1</v>
      </c>
      <c r="G100" s="27">
        <f>'Form Responses 1'!E93*$E$3*(1-$C$3)</f>
        <v>0.29296875</v>
      </c>
      <c r="H100" s="28">
        <f>'Form Responses 1'!E93*$E$3*(1+$C$3)</f>
        <v>0.48828125</v>
      </c>
      <c r="I100" s="29" t="b">
        <f>AND('Form Responses 1'!F93&gt;G100,'Form Responses 1'!F93&lt;H100)</f>
        <v>1</v>
      </c>
      <c r="J100" s="27">
        <f t="shared" si="2"/>
        <v>1</v>
      </c>
      <c r="K100" s="27">
        <f>0.5*$E$3*'Form Responses 1'!E93*'Form Responses 1'!E93*(1-$C$3)</f>
        <v>0.2288818359375</v>
      </c>
      <c r="L100" s="28">
        <f>0.5*$E$3*'Form Responses 1'!E93*'Form Responses 1'!E93*(1+$C$3)</f>
        <v>0.3814697265625</v>
      </c>
      <c r="M100" s="29" t="b">
        <f>AND('Form Responses 1'!G93&gt;K100,'Form Responses 1'!G93&lt;L100)</f>
        <v>1</v>
      </c>
      <c r="N100" s="27">
        <f t="shared" si="3"/>
        <v>1</v>
      </c>
      <c r="O100" s="27">
        <f>'Form Responses 1'!H93/'Form Responses 1'!I93*(1-$C$3)</f>
        <v>5.859375E-2</v>
      </c>
      <c r="P100" s="28">
        <f>'Form Responses 1'!H93/'Form Responses 1'!I93*(1+$C$3)</f>
        <v>9.765625E-2</v>
      </c>
      <c r="Q100" s="30" t="s">
        <v>157</v>
      </c>
      <c r="R100" s="27">
        <f t="shared" si="4"/>
        <v>0</v>
      </c>
      <c r="S100" s="27">
        <f>'Form Responses 1'!J93*$E$3*(1-$C$3)</f>
        <v>1.46484375E-2</v>
      </c>
      <c r="T100" s="28">
        <f>'Form Responses 1'!J93*$E$3*(1+$C$3)</f>
        <v>2.44140625E-2</v>
      </c>
      <c r="U100" s="29" t="b">
        <f>AND('Form Responses 1'!K93&gt;S100,'Form Responses 1'!K93&lt;T100)</f>
        <v>1</v>
      </c>
      <c r="V100" s="27">
        <f t="shared" si="5"/>
        <v>1</v>
      </c>
      <c r="W100" s="27">
        <f>0.5*$E$3*'Form Responses 1'!J93*'Form Responses 1'!J93*(1-$C$3)</f>
        <v>5.7220458984375E-4</v>
      </c>
      <c r="X100" s="28">
        <f>0.5*$E$3*'Form Responses 1'!J93*'Form Responses 1'!J93*(1+$C$3)</f>
        <v>9.5367431640625E-4</v>
      </c>
      <c r="Y100" s="29" t="b">
        <f>AND('Form Responses 1'!L93&gt;W100,'Form Responses 1'!L93&lt;X100)</f>
        <v>1</v>
      </c>
      <c r="Z100" s="27">
        <f t="shared" si="6"/>
        <v>1</v>
      </c>
      <c r="AA100" s="27">
        <f>'Form Responses 1'!M93/'Form Responses 1'!N93*(1-$C$3)</f>
        <v>0.95238095238095255</v>
      </c>
      <c r="AB100" s="28">
        <f>'Form Responses 1'!M93/'Form Responses 1'!N93*(1+$C$3)</f>
        <v>1.5873015873015874</v>
      </c>
      <c r="AC100" s="29" t="b">
        <f>AND('Form Responses 1'!O93&gt;AA100,'Form Responses 1'!O93&lt;AB100)</f>
        <v>1</v>
      </c>
      <c r="AD100" s="27">
        <f t="shared" si="7"/>
        <v>1</v>
      </c>
      <c r="AE100" s="27">
        <f>'Form Responses 1'!O93*$E$4*(1-$C$3)</f>
        <v>0.238125</v>
      </c>
      <c r="AF100" s="28">
        <f>'Form Responses 1'!O93*$E$4*(1+$C$3)</f>
        <v>0.39687499999999998</v>
      </c>
      <c r="AG100" s="29" t="b">
        <f>AND('Form Responses 1'!P93&gt;AE100,'Form Responses 1'!P93&lt;AF100)</f>
        <v>1</v>
      </c>
      <c r="AH100" s="27">
        <f t="shared" si="8"/>
        <v>1</v>
      </c>
      <c r="AI100" s="27">
        <f>0.5*$E$4*'Form Responses 1'!O93*'Form Responses 1'!O93*(1-$C$3)</f>
        <v>0.15120937500000001</v>
      </c>
      <c r="AJ100" s="28">
        <f>0.5*$E$4*'Form Responses 1'!O93*'Form Responses 1'!O93*(1+$C$3)</f>
        <v>0.25201562500000002</v>
      </c>
      <c r="AK100" s="29" t="b">
        <f>AND('Form Responses 1'!Q93&gt;AI100,'Form Responses 1'!Q93&lt;AJ100)</f>
        <v>1</v>
      </c>
      <c r="AL100" s="27">
        <f t="shared" si="9"/>
        <v>1</v>
      </c>
      <c r="AM100" s="27">
        <f>'Form Responses 1'!F93*(1-$C$3)</f>
        <v>0.29325000000000001</v>
      </c>
      <c r="AN100" s="28">
        <f>'Form Responses 1'!F93*(1+$C$3)</f>
        <v>0.48875000000000002</v>
      </c>
      <c r="AO100" s="29" t="b">
        <f>AND('Form Responses 1'!R93&gt;AM100,'Form Responses 1'!R93&lt;AN100)</f>
        <v>1</v>
      </c>
      <c r="AP100" s="27">
        <f t="shared" si="10"/>
        <v>1</v>
      </c>
      <c r="AQ100" s="27">
        <f>'Form Responses 1'!G93*(1-$C$3)</f>
        <v>0.22815000000000002</v>
      </c>
      <c r="AR100" s="28">
        <f>'Form Responses 1'!G93*(1+$C$3)</f>
        <v>0.38025000000000003</v>
      </c>
      <c r="AS100" s="29" t="b">
        <f>AND('Form Responses 1'!S93&gt;AQ100,'Form Responses 1'!S93&lt;AR100)</f>
        <v>1</v>
      </c>
      <c r="AT100" s="27">
        <f t="shared" si="11"/>
        <v>1</v>
      </c>
      <c r="AU100" s="27">
        <f>('Form Responses 1'!K93+'Form Responses 1'!P93)*(1-$C$3)</f>
        <v>0.25275000000000003</v>
      </c>
      <c r="AV100" s="28">
        <f>('Form Responses 1'!K93+'Form Responses 1'!P93)*(1+$C$3)</f>
        <v>0.42125000000000001</v>
      </c>
      <c r="AW100" s="29" t="b">
        <f>AND('Form Responses 1'!T93&gt;AU100,'Form Responses 1'!T93&lt;AV100)</f>
        <v>1</v>
      </c>
      <c r="AX100" s="27">
        <f t="shared" si="12"/>
        <v>1</v>
      </c>
      <c r="AY100" s="27">
        <f>('Form Responses 1'!L93+'Form Responses 1'!Q93)*(1-$C$3)</f>
        <v>0.15178192499999998</v>
      </c>
      <c r="AZ100" s="28">
        <f>('Form Responses 1'!L93+'Form Responses 1'!Q93)*(1+$C$3)</f>
        <v>0.25296987500000001</v>
      </c>
      <c r="BA100" s="29" t="b">
        <f>AND('Form Responses 1'!U93&gt;AY100,'Form Responses 1'!U93&lt;AZ100)</f>
        <v>1</v>
      </c>
      <c r="BB100" s="27">
        <f t="shared" si="13"/>
        <v>1</v>
      </c>
      <c r="BC100" s="27">
        <f>('Form Responses 1'!R93-'Form Responses 1'!T93)/'Form Responses 1'!R93*100</f>
        <v>13.810741687979537</v>
      </c>
      <c r="BD100" s="27">
        <f>IF(AND(BC100&gt;=20,'Form Responses 1'!V93=$BC$1)=TRUE,1,0)</f>
        <v>0</v>
      </c>
      <c r="BE100" s="27">
        <f>IF(AND(BC100&gt;=0,BC100&lt;=20,'Form Responses 1'!V93=$BC$2)=TRUE,1,0)</f>
        <v>1</v>
      </c>
      <c r="BF100" s="27">
        <f t="shared" si="14"/>
        <v>0</v>
      </c>
      <c r="BG100" s="27">
        <f t="shared" si="15"/>
        <v>1</v>
      </c>
      <c r="BH100" s="27">
        <f>('Form Responses 1'!S93-'Form Responses 1'!U93)/'Form Responses 1'!S93*100</f>
        <v>33.474687705456944</v>
      </c>
      <c r="BI100" s="28">
        <f>IF(AND(BH100&gt;=20,'Form Responses 1'!W93=$BH$1)=TRUE,1,0)</f>
        <v>1</v>
      </c>
      <c r="BJ100" s="28">
        <f>IF(AND(BH100&gt;=0,BH100&lt;=20,'Form Responses 1'!W93=$BH$2)=TRUE,1,0)</f>
        <v>0</v>
      </c>
      <c r="BK100" s="28">
        <f t="shared" si="16"/>
        <v>0</v>
      </c>
      <c r="BL100" s="27">
        <f t="shared" si="17"/>
        <v>1</v>
      </c>
      <c r="BM100" s="7"/>
    </row>
    <row r="101" spans="1:65" ht="13.8">
      <c r="A101" s="7" t="str">
        <f>'Form Responses 1'!B94</f>
        <v>Student 92</v>
      </c>
      <c r="B101" s="27">
        <f t="shared" si="0"/>
        <v>7</v>
      </c>
      <c r="C101" s="27">
        <f>'Form Responses 1'!C94/'Form Responses 1'!D94*(1-$C$3)</f>
        <v>0.75376884422110546</v>
      </c>
      <c r="D101" s="28">
        <f>'Form Responses 1'!C94/'Form Responses 1'!D94*(1+$C$3)</f>
        <v>1.2562814070351758</v>
      </c>
      <c r="E101" s="29" t="b">
        <f>AND('Form Responses 1'!E94&gt;C101,'Form Responses 1'!E94&lt;D101)</f>
        <v>1</v>
      </c>
      <c r="F101" s="27">
        <f t="shared" si="1"/>
        <v>1</v>
      </c>
      <c r="G101" s="27">
        <f>'Form Responses 1'!E94*$E$3*(1-$C$3)</f>
        <v>0.1875</v>
      </c>
      <c r="H101" s="28">
        <f>'Form Responses 1'!E94*$E$3*(1+$C$3)</f>
        <v>0.3125</v>
      </c>
      <c r="I101" s="29" t="b">
        <f>AND('Form Responses 1'!F94&gt;G101,'Form Responses 1'!F94&lt;H101)</f>
        <v>1</v>
      </c>
      <c r="J101" s="27">
        <f t="shared" si="2"/>
        <v>1</v>
      </c>
      <c r="K101" s="27">
        <f>0.5*$E$3*'Form Responses 1'!E94*'Form Responses 1'!E94*(1-$C$3)</f>
        <v>9.375E-2</v>
      </c>
      <c r="L101" s="28">
        <f>0.5*$E$3*'Form Responses 1'!E94*'Form Responses 1'!E94*(1+$C$3)</f>
        <v>0.15625</v>
      </c>
      <c r="M101" s="29" t="b">
        <f>AND('Form Responses 1'!G94&gt;K101,'Form Responses 1'!G94&lt;L101)</f>
        <v>1</v>
      </c>
      <c r="N101" s="27">
        <f t="shared" si="3"/>
        <v>1</v>
      </c>
      <c r="O101" s="27">
        <f>'Form Responses 1'!H94/'Form Responses 1'!I94*(1-$C$3)</f>
        <v>3.2608695652173912E-2</v>
      </c>
      <c r="P101" s="28">
        <f>'Form Responses 1'!H94/'Form Responses 1'!I94*(1+$C$3)</f>
        <v>5.434782608695652E-2</v>
      </c>
      <c r="Q101" s="30" t="s">
        <v>157</v>
      </c>
      <c r="R101" s="27">
        <f t="shared" si="4"/>
        <v>0</v>
      </c>
      <c r="S101" s="27">
        <f>'Form Responses 1'!J94*$E$3*(1-$C$3)</f>
        <v>8.0625000000000002E-3</v>
      </c>
      <c r="T101" s="28">
        <f>'Form Responses 1'!J94*$E$3*(1+$C$3)</f>
        <v>1.3437499999999998E-2</v>
      </c>
      <c r="U101" s="29" t="b">
        <f>AND('Form Responses 1'!K94&gt;S101,'Form Responses 1'!K94&lt;T101)</f>
        <v>1</v>
      </c>
      <c r="V101" s="27">
        <f t="shared" si="5"/>
        <v>1</v>
      </c>
      <c r="W101" s="27">
        <f>0.5*$E$3*'Form Responses 1'!J94*'Form Responses 1'!J94*(1-$C$3)</f>
        <v>1.7334374999999997E-4</v>
      </c>
      <c r="X101" s="28">
        <f>0.5*$E$3*'Form Responses 1'!J94*'Form Responses 1'!J94*(1+$C$3)</f>
        <v>2.8890624999999994E-4</v>
      </c>
      <c r="Y101" s="29" t="b">
        <f>AND('Form Responses 1'!L94&gt;W101,'Form Responses 1'!L94&lt;X101)</f>
        <v>0</v>
      </c>
      <c r="Z101" s="27">
        <f t="shared" si="6"/>
        <v>0</v>
      </c>
      <c r="AA101" s="27">
        <f>'Form Responses 1'!M94/'Form Responses 1'!N94*(1-$C$3)</f>
        <v>0.57692307692307687</v>
      </c>
      <c r="AB101" s="28">
        <f>'Form Responses 1'!M94/'Form Responses 1'!N94*(1+$C$3)</f>
        <v>0.96153846153846145</v>
      </c>
      <c r="AC101" s="29" t="b">
        <f>AND('Form Responses 1'!O94&gt;AA101,'Form Responses 1'!O94&lt;AB101)</f>
        <v>1</v>
      </c>
      <c r="AD101" s="27">
        <f t="shared" si="7"/>
        <v>1</v>
      </c>
      <c r="AE101" s="27">
        <f>'Form Responses 1'!O94*$E$4*(1-$C$3)</f>
        <v>0.1441875</v>
      </c>
      <c r="AF101" s="28">
        <f>'Form Responses 1'!O94*$E$4*(1+$C$3)</f>
        <v>0.24031250000000001</v>
      </c>
      <c r="AG101" s="29" t="b">
        <f>AND('Form Responses 1'!P94&gt;AE101,'Form Responses 1'!P94&lt;AF101)</f>
        <v>1</v>
      </c>
      <c r="AH101" s="27">
        <f t="shared" si="8"/>
        <v>1</v>
      </c>
      <c r="AI101" s="27">
        <f>0.5*$E$4*'Form Responses 1'!O94*'Form Responses 1'!O94*(1-$C$3)</f>
        <v>5.5440093750000002E-2</v>
      </c>
      <c r="AJ101" s="28">
        <f>0.5*$E$4*'Form Responses 1'!O94*'Form Responses 1'!O94*(1+$C$3)</f>
        <v>9.2400156250000004E-2</v>
      </c>
      <c r="AK101" s="29" t="b">
        <f>AND('Form Responses 1'!Q94&gt;AI101,'Form Responses 1'!Q94&lt;AJ101)</f>
        <v>0</v>
      </c>
      <c r="AL101" s="27">
        <f t="shared" si="9"/>
        <v>0</v>
      </c>
      <c r="AM101" s="27">
        <f>'Form Responses 1'!F94*(1-$C$3)</f>
        <v>0.1875</v>
      </c>
      <c r="AN101" s="28">
        <f>'Form Responses 1'!F94*(1+$C$3)</f>
        <v>0.3125</v>
      </c>
      <c r="AO101" s="29" t="b">
        <f>AND('Form Responses 1'!R94&gt;AM101,'Form Responses 1'!R94&lt;AN101)</f>
        <v>0</v>
      </c>
      <c r="AP101" s="27">
        <f t="shared" si="10"/>
        <v>0</v>
      </c>
      <c r="AQ101" s="27">
        <f>'Form Responses 1'!G94*(1-$C$3)</f>
        <v>9.375E-2</v>
      </c>
      <c r="AR101" s="28">
        <f>'Form Responses 1'!G94*(1+$C$3)</f>
        <v>0.15625</v>
      </c>
      <c r="AS101" s="29" t="b">
        <f>AND('Form Responses 1'!S94&gt;AQ101,'Form Responses 1'!S94&lt;AR101)</f>
        <v>0</v>
      </c>
      <c r="AT101" s="27">
        <f t="shared" si="11"/>
        <v>0</v>
      </c>
      <c r="AU101" s="27">
        <f>('Form Responses 1'!K94+'Form Responses 1'!P94)*(1-$C$3)</f>
        <v>0.15225</v>
      </c>
      <c r="AV101" s="28">
        <f>('Form Responses 1'!K94+'Form Responses 1'!P94)*(1+$C$3)</f>
        <v>0.25375000000000003</v>
      </c>
      <c r="AW101" s="29" t="b">
        <f>AND('Form Responses 1'!T94&gt;AU101,'Form Responses 1'!T94&lt;AV101)</f>
        <v>0</v>
      </c>
      <c r="AX101" s="27">
        <f t="shared" si="12"/>
        <v>0</v>
      </c>
      <c r="AY101" s="27">
        <f>('Form Responses 1'!L94+'Form Responses 1'!Q94)*(1-$C$3)</f>
        <v>7.6050000000000006E-2</v>
      </c>
      <c r="AZ101" s="28">
        <f>('Form Responses 1'!L94+'Form Responses 1'!Q94)*(1+$C$3)</f>
        <v>0.12675</v>
      </c>
      <c r="BA101" s="29" t="b">
        <f>AND('Form Responses 1'!U94&gt;AY101,'Form Responses 1'!U94&lt;AZ101)</f>
        <v>0</v>
      </c>
      <c r="BB101" s="27">
        <f t="shared" si="13"/>
        <v>0</v>
      </c>
      <c r="BC101" s="27">
        <f>('Form Responses 1'!R94-'Form Responses 1'!T94)/'Form Responses 1'!R94*100</f>
        <v>18.799999999999994</v>
      </c>
      <c r="BD101" s="27">
        <f>IF(AND(BC101&gt;=20,'Form Responses 1'!V94=$BC$1)=TRUE,1,0)</f>
        <v>0</v>
      </c>
      <c r="BE101" s="27">
        <f>IF(AND(BC101&gt;=0,BC101&lt;=20,'Form Responses 1'!V94=$BC$2)=TRUE,1,0)</f>
        <v>0</v>
      </c>
      <c r="BF101" s="27">
        <f t="shared" si="14"/>
        <v>0</v>
      </c>
      <c r="BG101" s="27">
        <f t="shared" si="15"/>
        <v>0</v>
      </c>
      <c r="BH101" s="27">
        <f>('Form Responses 1'!S94-'Form Responses 1'!U94)/'Form Responses 1'!S94*100</f>
        <v>34.065599999999996</v>
      </c>
      <c r="BI101" s="28">
        <f>IF(AND(BH101&gt;=20,'Form Responses 1'!W94=$BH$1)=TRUE,1,0)</f>
        <v>1</v>
      </c>
      <c r="BJ101" s="28">
        <f>IF(AND(BH101&gt;=0,BH101&lt;=20,'Form Responses 1'!W94=$BH$2)=TRUE,1,0)</f>
        <v>0</v>
      </c>
      <c r="BK101" s="28">
        <f t="shared" si="16"/>
        <v>0</v>
      </c>
      <c r="BL101" s="27">
        <f t="shared" si="17"/>
        <v>1</v>
      </c>
      <c r="BM101" s="7"/>
    </row>
    <row r="102" spans="1:65" ht="13.8">
      <c r="A102" s="7" t="str">
        <f>'Form Responses 1'!B95</f>
        <v>Student 93</v>
      </c>
      <c r="B102" s="27">
        <f t="shared" si="0"/>
        <v>8</v>
      </c>
      <c r="C102" s="27">
        <f>'Form Responses 1'!C95/'Form Responses 1'!D95*(1-$C$3)</f>
        <v>0.75376884422110546</v>
      </c>
      <c r="D102" s="28">
        <f>'Form Responses 1'!C95/'Form Responses 1'!D95*(1+$C$3)</f>
        <v>1.2562814070351758</v>
      </c>
      <c r="E102" s="29" t="b">
        <f>AND('Form Responses 1'!E95&gt;C102,'Form Responses 1'!E95&lt;D102)</f>
        <v>1</v>
      </c>
      <c r="F102" s="27">
        <f t="shared" si="1"/>
        <v>1</v>
      </c>
      <c r="G102" s="27">
        <f>'Form Responses 1'!E95*$E$3*(1-$C$3)</f>
        <v>0.1875</v>
      </c>
      <c r="H102" s="28">
        <f>'Form Responses 1'!E95*$E$3*(1+$C$3)</f>
        <v>0.3125</v>
      </c>
      <c r="I102" s="29" t="b">
        <f>AND('Form Responses 1'!F95&gt;G102,'Form Responses 1'!F95&lt;H102)</f>
        <v>1</v>
      </c>
      <c r="J102" s="27">
        <f t="shared" si="2"/>
        <v>1</v>
      </c>
      <c r="K102" s="27">
        <f>0.5*$E$3*'Form Responses 1'!E95*'Form Responses 1'!E95*(1-$C$3)</f>
        <v>9.375E-2</v>
      </c>
      <c r="L102" s="28">
        <f>0.5*$E$3*'Form Responses 1'!E95*'Form Responses 1'!E95*(1+$C$3)</f>
        <v>0.15625</v>
      </c>
      <c r="M102" s="29" t="b">
        <f>AND('Form Responses 1'!G95&gt;K102,'Form Responses 1'!G95&lt;L102)</f>
        <v>1</v>
      </c>
      <c r="N102" s="27">
        <f t="shared" si="3"/>
        <v>1</v>
      </c>
      <c r="O102" s="27">
        <f>'Form Responses 1'!H95/'Form Responses 1'!I95*(1-$C$3)</f>
        <v>3.2608695652173912E-2</v>
      </c>
      <c r="P102" s="28">
        <f>'Form Responses 1'!H95/'Form Responses 1'!I95*(1+$C$3)</f>
        <v>5.434782608695652E-2</v>
      </c>
      <c r="Q102" s="30" t="s">
        <v>157</v>
      </c>
      <c r="R102" s="27">
        <f t="shared" si="4"/>
        <v>0</v>
      </c>
      <c r="S102" s="27">
        <f>'Form Responses 1'!J95*$E$3*(1-$C$3)</f>
        <v>8.0625000000000002E-3</v>
      </c>
      <c r="T102" s="28">
        <f>'Form Responses 1'!J95*$E$3*(1+$C$3)</f>
        <v>1.3437499999999998E-2</v>
      </c>
      <c r="U102" s="29" t="b">
        <f>AND('Form Responses 1'!K95&gt;S102,'Form Responses 1'!K95&lt;T102)</f>
        <v>1</v>
      </c>
      <c r="V102" s="27">
        <f t="shared" si="5"/>
        <v>1</v>
      </c>
      <c r="W102" s="27">
        <f>0.5*$E$3*'Form Responses 1'!J95*'Form Responses 1'!J95*(1-$C$3)</f>
        <v>1.7334374999999997E-4</v>
      </c>
      <c r="X102" s="28">
        <f>0.5*$E$3*'Form Responses 1'!J95*'Form Responses 1'!J95*(1+$C$3)</f>
        <v>2.8890624999999994E-4</v>
      </c>
      <c r="Y102" s="29" t="b">
        <f>AND('Form Responses 1'!L95&gt;W102,'Form Responses 1'!L95&lt;X102)</f>
        <v>0</v>
      </c>
      <c r="Z102" s="27">
        <f t="shared" si="6"/>
        <v>0</v>
      </c>
      <c r="AA102" s="27">
        <f>'Form Responses 1'!M95/'Form Responses 1'!N95*(1-$C$3)</f>
        <v>0.57324840764331209</v>
      </c>
      <c r="AB102" s="28">
        <f>'Form Responses 1'!M95/'Form Responses 1'!N95*(1+$C$3)</f>
        <v>0.9554140127388534</v>
      </c>
      <c r="AC102" s="29" t="b">
        <f>AND('Form Responses 1'!O95&gt;AA102,'Form Responses 1'!O95&lt;AB102)</f>
        <v>1</v>
      </c>
      <c r="AD102" s="27">
        <f t="shared" si="7"/>
        <v>1</v>
      </c>
      <c r="AE102" s="27">
        <f>'Form Responses 1'!O95*$E$4*(1-$C$3)</f>
        <v>0.1441875</v>
      </c>
      <c r="AF102" s="28">
        <f>'Form Responses 1'!O95*$E$4*(1+$C$3)</f>
        <v>0.24031250000000001</v>
      </c>
      <c r="AG102" s="29" t="b">
        <f>AND('Form Responses 1'!P95&gt;AE102,'Form Responses 1'!P95&lt;AF102)</f>
        <v>1</v>
      </c>
      <c r="AH102" s="27">
        <f t="shared" si="8"/>
        <v>1</v>
      </c>
      <c r="AI102" s="27">
        <f>0.5*$E$4*'Form Responses 1'!O95*'Form Responses 1'!O95*(1-$C$3)</f>
        <v>5.5440093750000002E-2</v>
      </c>
      <c r="AJ102" s="28">
        <f>0.5*$E$4*'Form Responses 1'!O95*'Form Responses 1'!O95*(1+$C$3)</f>
        <v>9.2400156250000004E-2</v>
      </c>
      <c r="AK102" s="29" t="b">
        <f>AND('Form Responses 1'!Q95&gt;AI102,'Form Responses 1'!Q95&lt;AJ102)</f>
        <v>0</v>
      </c>
      <c r="AL102" s="27">
        <f t="shared" si="9"/>
        <v>0</v>
      </c>
      <c r="AM102" s="27">
        <f>'Form Responses 1'!F95*(1-$C$3)</f>
        <v>0.1875</v>
      </c>
      <c r="AN102" s="28">
        <f>'Form Responses 1'!F95*(1+$C$3)</f>
        <v>0.3125</v>
      </c>
      <c r="AO102" s="29" t="b">
        <f>AND('Form Responses 1'!R95&gt;AM102,'Form Responses 1'!R95&lt;AN102)</f>
        <v>1</v>
      </c>
      <c r="AP102" s="27">
        <f t="shared" si="10"/>
        <v>1</v>
      </c>
      <c r="AQ102" s="27">
        <f>'Form Responses 1'!G95*(1-$C$3)</f>
        <v>9.375E-2</v>
      </c>
      <c r="AR102" s="28">
        <f>'Form Responses 1'!G95*(1+$C$3)</f>
        <v>0.15625</v>
      </c>
      <c r="AS102" s="29" t="b">
        <f>AND('Form Responses 1'!S95&gt;AQ102,'Form Responses 1'!S95&lt;AR102)</f>
        <v>1</v>
      </c>
      <c r="AT102" s="27">
        <f t="shared" si="11"/>
        <v>1</v>
      </c>
      <c r="AU102" s="27">
        <f>('Form Responses 1'!K95+'Form Responses 1'!P95)*(1-$C$3)</f>
        <v>0.15187500000000001</v>
      </c>
      <c r="AV102" s="28">
        <f>('Form Responses 1'!K95+'Form Responses 1'!P95)*(1+$C$3)</f>
        <v>0.25312500000000004</v>
      </c>
      <c r="AW102" s="29" t="b">
        <f>AND('Form Responses 1'!T95&gt;AU102,'Form Responses 1'!T95&lt;AV102)</f>
        <v>0</v>
      </c>
      <c r="AX102" s="27">
        <f t="shared" si="12"/>
        <v>0</v>
      </c>
      <c r="AY102" s="27">
        <f>('Form Responses 1'!L95+'Form Responses 1'!Q95)*(1-$C$3)</f>
        <v>0</v>
      </c>
      <c r="AZ102" s="28">
        <f>('Form Responses 1'!L95+'Form Responses 1'!Q95)*(1+$C$3)</f>
        <v>0</v>
      </c>
      <c r="BA102" s="29" t="b">
        <f>AND('Form Responses 1'!U95&gt;AY102,'Form Responses 1'!U95&lt;AZ102)</f>
        <v>0</v>
      </c>
      <c r="BB102" s="27">
        <f t="shared" si="13"/>
        <v>0</v>
      </c>
      <c r="BC102" s="27">
        <f>('Form Responses 1'!R95-'Form Responses 1'!T95)/'Form Responses 1'!R95*100</f>
        <v>-5.4999999999999938</v>
      </c>
      <c r="BD102" s="27">
        <f>IF(AND(BC102&gt;=20,'Form Responses 1'!V95=$BC$1)=TRUE,1,0)</f>
        <v>0</v>
      </c>
      <c r="BE102" s="27">
        <f>IF(AND(BC102&gt;=0,BC102&lt;=20,'Form Responses 1'!V95=$BC$2)=TRUE,1,0)</f>
        <v>0</v>
      </c>
      <c r="BF102" s="27">
        <f t="shared" si="14"/>
        <v>-1</v>
      </c>
      <c r="BG102" s="27">
        <f t="shared" si="15"/>
        <v>-1</v>
      </c>
      <c r="BH102" s="27">
        <f>('Form Responses 1'!S95-'Form Responses 1'!U95)/'Form Responses 1'!S95*100</f>
        <v>100</v>
      </c>
      <c r="BI102" s="28">
        <f>IF(AND(BH102&gt;=20,'Form Responses 1'!W95=$BH$1)=TRUE,1,0)</f>
        <v>1</v>
      </c>
      <c r="BJ102" s="28">
        <f>IF(AND(BH102&gt;=0,BH102&lt;=20,'Form Responses 1'!W95=$BH$2)=TRUE,1,0)</f>
        <v>0</v>
      </c>
      <c r="BK102" s="28">
        <f t="shared" si="16"/>
        <v>0</v>
      </c>
      <c r="BL102" s="27">
        <f t="shared" si="17"/>
        <v>1</v>
      </c>
      <c r="BM102" s="7"/>
    </row>
    <row r="103" spans="1:65" ht="13.8">
      <c r="A103" s="7">
        <f>'Form Responses 1'!B96</f>
        <v>0</v>
      </c>
      <c r="B103" s="27" t="e">
        <f t="shared" si="0"/>
        <v>#DIV/0!</v>
      </c>
      <c r="C103" s="27" t="e">
        <f>'Form Responses 1'!C96/'Form Responses 1'!D96*(1-$C$3)</f>
        <v>#DIV/0!</v>
      </c>
      <c r="D103" s="28" t="e">
        <f>'Form Responses 1'!C96/'Form Responses 1'!D96*(1+$C$3)</f>
        <v>#DIV/0!</v>
      </c>
      <c r="E103" s="29" t="e">
        <f>AND('Form Responses 1'!E96&gt;C103,'Form Responses 1'!E96&lt;D103)</f>
        <v>#DIV/0!</v>
      </c>
      <c r="F103" s="27" t="e">
        <f t="shared" si="1"/>
        <v>#DIV/0!</v>
      </c>
      <c r="G103" s="27">
        <f>'Form Responses 1'!E96*$E$3*(1-$C$3)</f>
        <v>0</v>
      </c>
      <c r="H103" s="28">
        <f>'Form Responses 1'!E96*$E$3*(1+$C$3)</f>
        <v>0</v>
      </c>
      <c r="I103" s="29" t="b">
        <f>AND('Form Responses 1'!F96&gt;G103,'Form Responses 1'!F96&lt;H103)</f>
        <v>0</v>
      </c>
      <c r="J103" s="27">
        <f t="shared" si="2"/>
        <v>0</v>
      </c>
      <c r="K103" s="27">
        <f>0.5*$E$3*'Form Responses 1'!E96*'Form Responses 1'!E96*(1-$C$3)</f>
        <v>0</v>
      </c>
      <c r="L103" s="28">
        <f>0.5*$E$3*'Form Responses 1'!E96*'Form Responses 1'!E96*(1+$C$3)</f>
        <v>0</v>
      </c>
      <c r="M103" s="29" t="b">
        <f>AND('Form Responses 1'!G96&gt;K103,'Form Responses 1'!G96&lt;L103)</f>
        <v>0</v>
      </c>
      <c r="N103" s="27">
        <f t="shared" si="3"/>
        <v>0</v>
      </c>
      <c r="O103" s="27" t="e">
        <f>'Form Responses 1'!H96/'Form Responses 1'!I96*(1-$C$3)</f>
        <v>#DIV/0!</v>
      </c>
      <c r="P103" s="28" t="e">
        <f>'Form Responses 1'!H96/'Form Responses 1'!I96*(1+$C$3)</f>
        <v>#DIV/0!</v>
      </c>
      <c r="Q103" s="30" t="s">
        <v>157</v>
      </c>
      <c r="R103" s="27">
        <f t="shared" si="4"/>
        <v>0</v>
      </c>
      <c r="S103" s="27">
        <f>'Form Responses 1'!J96*$E$3*(1-$C$3)</f>
        <v>0</v>
      </c>
      <c r="T103" s="28">
        <f>'Form Responses 1'!J96*$E$3*(1+$C$3)</f>
        <v>0</v>
      </c>
      <c r="U103" s="29" t="b">
        <f>AND('Form Responses 1'!K96&gt;S103,'Form Responses 1'!K96&lt;T103)</f>
        <v>0</v>
      </c>
      <c r="V103" s="27">
        <f t="shared" si="5"/>
        <v>0</v>
      </c>
      <c r="W103" s="27">
        <f>0.5*$E$3*'Form Responses 1'!J96*'Form Responses 1'!J96*(1-$C$3)</f>
        <v>0</v>
      </c>
      <c r="X103" s="28">
        <f>0.5*$E$3*'Form Responses 1'!J96*'Form Responses 1'!J96*(1+$C$3)</f>
        <v>0</v>
      </c>
      <c r="Y103" s="29" t="b">
        <f>AND('Form Responses 1'!L96&gt;W103,'Form Responses 1'!L96&lt;X103)</f>
        <v>0</v>
      </c>
      <c r="Z103" s="27">
        <f t="shared" si="6"/>
        <v>0</v>
      </c>
      <c r="AA103" s="27" t="e">
        <f>'Form Responses 1'!M96/'Form Responses 1'!N96*(1-$C$3)</f>
        <v>#DIV/0!</v>
      </c>
      <c r="AB103" s="28" t="e">
        <f>'Form Responses 1'!M96/'Form Responses 1'!N96*(1+$C$3)</f>
        <v>#DIV/0!</v>
      </c>
      <c r="AC103" s="29" t="e">
        <f>AND('Form Responses 1'!O96&gt;AA103,'Form Responses 1'!O96&lt;AB103)</f>
        <v>#DIV/0!</v>
      </c>
      <c r="AD103" s="27" t="e">
        <f t="shared" si="7"/>
        <v>#DIV/0!</v>
      </c>
      <c r="AE103" s="27">
        <f>'Form Responses 1'!O96*$E$4*(1-$C$3)</f>
        <v>0</v>
      </c>
      <c r="AF103" s="28">
        <f>'Form Responses 1'!O96*$E$4*(1+$C$3)</f>
        <v>0</v>
      </c>
      <c r="AG103" s="29" t="b">
        <f>AND('Form Responses 1'!P96&gt;AE103,'Form Responses 1'!P96&lt;AF103)</f>
        <v>0</v>
      </c>
      <c r="AH103" s="27">
        <f t="shared" si="8"/>
        <v>0</v>
      </c>
      <c r="AI103" s="27">
        <f>0.5*$E$4*'Form Responses 1'!O96*'Form Responses 1'!O96*(1-$C$3)</f>
        <v>0</v>
      </c>
      <c r="AJ103" s="28">
        <f>0.5*$E$4*'Form Responses 1'!O96*'Form Responses 1'!O96*(1+$C$3)</f>
        <v>0</v>
      </c>
      <c r="AK103" s="29" t="b">
        <f>AND('Form Responses 1'!Q96&gt;AI103,'Form Responses 1'!Q96&lt;AJ103)</f>
        <v>0</v>
      </c>
      <c r="AL103" s="27">
        <f t="shared" si="9"/>
        <v>0</v>
      </c>
      <c r="AM103" s="27">
        <f>'Form Responses 1'!F96*(1-$C$3)</f>
        <v>0</v>
      </c>
      <c r="AN103" s="28">
        <f>'Form Responses 1'!F96*(1+$C$3)</f>
        <v>0</v>
      </c>
      <c r="AO103" s="29" t="b">
        <f>AND('Form Responses 1'!R96&gt;AM103,'Form Responses 1'!R96&lt;AN103)</f>
        <v>0</v>
      </c>
      <c r="AP103" s="27">
        <f t="shared" si="10"/>
        <v>0</v>
      </c>
      <c r="AQ103" s="27">
        <f>'Form Responses 1'!G96*(1-$C$3)</f>
        <v>0</v>
      </c>
      <c r="AR103" s="28">
        <f>'Form Responses 1'!G96*(1+$C$3)</f>
        <v>0</v>
      </c>
      <c r="AS103" s="29" t="b">
        <f>AND('Form Responses 1'!S96&gt;AQ103,'Form Responses 1'!S96&lt;AR103)</f>
        <v>0</v>
      </c>
      <c r="AT103" s="27">
        <f t="shared" si="11"/>
        <v>0</v>
      </c>
      <c r="AU103" s="27">
        <f>('Form Responses 1'!K96+'Form Responses 1'!P96)*(1-$C$3)</f>
        <v>0</v>
      </c>
      <c r="AV103" s="28">
        <f>('Form Responses 1'!K96+'Form Responses 1'!P96)*(1+$C$3)</f>
        <v>0</v>
      </c>
      <c r="AW103" s="29" t="b">
        <f>AND('Form Responses 1'!T96&gt;AU103,'Form Responses 1'!T96&lt;AV103)</f>
        <v>0</v>
      </c>
      <c r="AX103" s="27">
        <f t="shared" si="12"/>
        <v>0</v>
      </c>
      <c r="AY103" s="27">
        <f>('Form Responses 1'!L96+'Form Responses 1'!Q96)*(1-$C$3)</f>
        <v>0</v>
      </c>
      <c r="AZ103" s="28">
        <f>('Form Responses 1'!L96+'Form Responses 1'!Q96)*(1+$C$3)</f>
        <v>0</v>
      </c>
      <c r="BA103" s="29" t="b">
        <f>AND('Form Responses 1'!U96&gt;AY103,'Form Responses 1'!U96&lt;AZ103)</f>
        <v>0</v>
      </c>
      <c r="BB103" s="27">
        <f t="shared" si="13"/>
        <v>0</v>
      </c>
      <c r="BC103" s="27" t="e">
        <f>('Form Responses 1'!R96-'Form Responses 1'!T96)/'Form Responses 1'!R96*100</f>
        <v>#DIV/0!</v>
      </c>
      <c r="BD103" s="27" t="e">
        <f>IF(AND(BC103&gt;=20,'Form Responses 1'!V96=$BC$1)=TRUE,1,0)</f>
        <v>#DIV/0!</v>
      </c>
      <c r="BE103" s="27" t="e">
        <f>IF(AND(BC103&gt;=0,BC103&lt;=20,'Form Responses 1'!V96=$BC$2)=TRUE,1,0)</f>
        <v>#DIV/0!</v>
      </c>
      <c r="BF103" s="27" t="e">
        <f t="shared" si="14"/>
        <v>#DIV/0!</v>
      </c>
      <c r="BG103" s="27" t="e">
        <f t="shared" si="15"/>
        <v>#DIV/0!</v>
      </c>
      <c r="BH103" s="27" t="e">
        <f>('Form Responses 1'!S96-'Form Responses 1'!U96)/'Form Responses 1'!S96*100</f>
        <v>#DIV/0!</v>
      </c>
      <c r="BI103" s="28" t="e">
        <f>IF(AND(BH103&gt;=20,'Form Responses 1'!W96=$BH$1)=TRUE,1,0)</f>
        <v>#DIV/0!</v>
      </c>
      <c r="BJ103" s="28" t="e">
        <f>IF(AND(BH103&gt;=0,BH103&lt;=20,'Form Responses 1'!W96=$BH$2)=TRUE,1,0)</f>
        <v>#DIV/0!</v>
      </c>
      <c r="BK103" s="28" t="e">
        <f t="shared" si="16"/>
        <v>#DIV/0!</v>
      </c>
      <c r="BL103" s="27" t="e">
        <f t="shared" si="17"/>
        <v>#DIV/0!</v>
      </c>
      <c r="BM103" s="7"/>
    </row>
    <row r="104" spans="1:65" ht="13.8">
      <c r="A104" s="7">
        <f>'Form Responses 1'!B97</f>
        <v>0</v>
      </c>
      <c r="B104" s="27" t="e">
        <f t="shared" si="0"/>
        <v>#DIV/0!</v>
      </c>
      <c r="C104" s="27" t="e">
        <f>'Form Responses 1'!C97/'Form Responses 1'!D97*(1-$C$3)</f>
        <v>#DIV/0!</v>
      </c>
      <c r="D104" s="28" t="e">
        <f>'Form Responses 1'!C97/'Form Responses 1'!D97*(1+$C$3)</f>
        <v>#DIV/0!</v>
      </c>
      <c r="E104" s="29" t="e">
        <f>AND('Form Responses 1'!E97&gt;C104,'Form Responses 1'!E97&lt;D104)</f>
        <v>#DIV/0!</v>
      </c>
      <c r="F104" s="27" t="e">
        <f t="shared" si="1"/>
        <v>#DIV/0!</v>
      </c>
      <c r="G104" s="27">
        <f>'Form Responses 1'!E97*$E$3*(1-$C$3)</f>
        <v>0</v>
      </c>
      <c r="H104" s="28">
        <f>'Form Responses 1'!E97*$E$3*(1+$C$3)</f>
        <v>0</v>
      </c>
      <c r="I104" s="29" t="b">
        <f>AND('Form Responses 1'!F97&gt;G104,'Form Responses 1'!F97&lt;H104)</f>
        <v>0</v>
      </c>
      <c r="J104" s="27">
        <f t="shared" si="2"/>
        <v>0</v>
      </c>
      <c r="K104" s="27">
        <f>0.5*$E$3*'Form Responses 1'!E97*'Form Responses 1'!E97*(1-$C$3)</f>
        <v>0</v>
      </c>
      <c r="L104" s="28">
        <f>0.5*$E$3*'Form Responses 1'!E97*'Form Responses 1'!E97*(1+$C$3)</f>
        <v>0</v>
      </c>
      <c r="M104" s="29" t="b">
        <f>AND('Form Responses 1'!G97&gt;K104,'Form Responses 1'!G97&lt;L104)</f>
        <v>0</v>
      </c>
      <c r="N104" s="27">
        <f t="shared" si="3"/>
        <v>0</v>
      </c>
      <c r="O104" s="27" t="e">
        <f>'Form Responses 1'!H97/'Form Responses 1'!I97*(1-$C$3)</f>
        <v>#DIV/0!</v>
      </c>
      <c r="P104" s="28" t="e">
        <f>'Form Responses 1'!H97/'Form Responses 1'!I97*(1+$C$3)</f>
        <v>#DIV/0!</v>
      </c>
      <c r="Q104" s="30" t="s">
        <v>157</v>
      </c>
      <c r="R104" s="27">
        <f t="shared" si="4"/>
        <v>0</v>
      </c>
      <c r="S104" s="27">
        <f>'Form Responses 1'!J97*$E$3*(1-$C$3)</f>
        <v>0</v>
      </c>
      <c r="T104" s="28">
        <f>'Form Responses 1'!J97*$E$3*(1+$C$3)</f>
        <v>0</v>
      </c>
      <c r="U104" s="29" t="b">
        <f>AND('Form Responses 1'!K97&gt;S104,'Form Responses 1'!K97&lt;T104)</f>
        <v>0</v>
      </c>
      <c r="V104" s="27">
        <f t="shared" si="5"/>
        <v>0</v>
      </c>
      <c r="W104" s="27">
        <f>0.5*$E$3*'Form Responses 1'!J97*'Form Responses 1'!J97*(1-$C$3)</f>
        <v>0</v>
      </c>
      <c r="X104" s="28">
        <f>0.5*$E$3*'Form Responses 1'!J97*'Form Responses 1'!J97*(1+$C$3)</f>
        <v>0</v>
      </c>
      <c r="Y104" s="29" t="b">
        <f>AND('Form Responses 1'!L97&gt;W104,'Form Responses 1'!L97&lt;X104)</f>
        <v>0</v>
      </c>
      <c r="Z104" s="27">
        <f t="shared" si="6"/>
        <v>0</v>
      </c>
      <c r="AA104" s="27" t="e">
        <f>'Form Responses 1'!M97/'Form Responses 1'!N97*(1-$C$3)</f>
        <v>#DIV/0!</v>
      </c>
      <c r="AB104" s="28" t="e">
        <f>'Form Responses 1'!M97/'Form Responses 1'!N97*(1+$C$3)</f>
        <v>#DIV/0!</v>
      </c>
      <c r="AC104" s="29" t="e">
        <f>AND('Form Responses 1'!O97&gt;AA104,'Form Responses 1'!O97&lt;AB104)</f>
        <v>#DIV/0!</v>
      </c>
      <c r="AD104" s="27" t="e">
        <f t="shared" si="7"/>
        <v>#DIV/0!</v>
      </c>
      <c r="AE104" s="27">
        <f>'Form Responses 1'!O97*$E$4*(1-$C$3)</f>
        <v>0</v>
      </c>
      <c r="AF104" s="28">
        <f>'Form Responses 1'!O97*$E$4*(1+$C$3)</f>
        <v>0</v>
      </c>
      <c r="AG104" s="29" t="b">
        <f>AND('Form Responses 1'!P97&gt;AE104,'Form Responses 1'!P97&lt;AF104)</f>
        <v>0</v>
      </c>
      <c r="AH104" s="27">
        <f t="shared" si="8"/>
        <v>0</v>
      </c>
      <c r="AI104" s="27">
        <f>0.5*$E$4*'Form Responses 1'!O97*'Form Responses 1'!O97*(1-$C$3)</f>
        <v>0</v>
      </c>
      <c r="AJ104" s="28">
        <f>0.5*$E$4*'Form Responses 1'!O97*'Form Responses 1'!O97*(1+$C$3)</f>
        <v>0</v>
      </c>
      <c r="AK104" s="29" t="b">
        <f>AND('Form Responses 1'!Q97&gt;AI104,'Form Responses 1'!Q97&lt;AJ104)</f>
        <v>0</v>
      </c>
      <c r="AL104" s="27">
        <f t="shared" si="9"/>
        <v>0</v>
      </c>
      <c r="AM104" s="27">
        <f>'Form Responses 1'!F97*(1-$C$3)</f>
        <v>0</v>
      </c>
      <c r="AN104" s="28">
        <f>'Form Responses 1'!F97*(1+$C$3)</f>
        <v>0</v>
      </c>
      <c r="AO104" s="29" t="b">
        <f>AND('Form Responses 1'!R97&gt;AM104,'Form Responses 1'!R97&lt;AN104)</f>
        <v>0</v>
      </c>
      <c r="AP104" s="27">
        <f t="shared" si="10"/>
        <v>0</v>
      </c>
      <c r="AQ104" s="27">
        <f>'Form Responses 1'!G97*(1-$C$3)</f>
        <v>0</v>
      </c>
      <c r="AR104" s="28">
        <f>'Form Responses 1'!G97*(1+$C$3)</f>
        <v>0</v>
      </c>
      <c r="AS104" s="29" t="b">
        <f>AND('Form Responses 1'!S97&gt;AQ104,'Form Responses 1'!S97&lt;AR104)</f>
        <v>0</v>
      </c>
      <c r="AT104" s="27">
        <f t="shared" si="11"/>
        <v>0</v>
      </c>
      <c r="AU104" s="27">
        <f>('Form Responses 1'!K97+'Form Responses 1'!P97)*(1-$C$3)</f>
        <v>0</v>
      </c>
      <c r="AV104" s="28">
        <f>('Form Responses 1'!K97+'Form Responses 1'!P97)*(1+$C$3)</f>
        <v>0</v>
      </c>
      <c r="AW104" s="29" t="b">
        <f>AND('Form Responses 1'!T97&gt;AU104,'Form Responses 1'!T97&lt;AV104)</f>
        <v>0</v>
      </c>
      <c r="AX104" s="27">
        <f t="shared" si="12"/>
        <v>0</v>
      </c>
      <c r="AY104" s="27">
        <f>('Form Responses 1'!L97+'Form Responses 1'!Q97)*(1-$C$3)</f>
        <v>0</v>
      </c>
      <c r="AZ104" s="28">
        <f>('Form Responses 1'!L97+'Form Responses 1'!Q97)*(1+$C$3)</f>
        <v>0</v>
      </c>
      <c r="BA104" s="29" t="b">
        <f>AND('Form Responses 1'!U97&gt;AY104,'Form Responses 1'!U97&lt;AZ104)</f>
        <v>0</v>
      </c>
      <c r="BB104" s="27">
        <f t="shared" si="13"/>
        <v>0</v>
      </c>
      <c r="BC104" s="27" t="e">
        <f>('Form Responses 1'!R97-'Form Responses 1'!T97)/'Form Responses 1'!R97*100</f>
        <v>#DIV/0!</v>
      </c>
      <c r="BD104" s="27" t="e">
        <f>IF(AND(BC104&gt;=20,'Form Responses 1'!V97=$BC$1)=TRUE,1,0)</f>
        <v>#DIV/0!</v>
      </c>
      <c r="BE104" s="27" t="e">
        <f>IF(AND(BC104&gt;=0,BC104&lt;=20,'Form Responses 1'!V97=$BC$2)=TRUE,1,0)</f>
        <v>#DIV/0!</v>
      </c>
      <c r="BF104" s="27" t="e">
        <f t="shared" si="14"/>
        <v>#DIV/0!</v>
      </c>
      <c r="BG104" s="27" t="e">
        <f t="shared" si="15"/>
        <v>#DIV/0!</v>
      </c>
      <c r="BH104" s="27" t="e">
        <f>('Form Responses 1'!S97-'Form Responses 1'!U97)/'Form Responses 1'!S97*100</f>
        <v>#DIV/0!</v>
      </c>
      <c r="BI104" s="28" t="e">
        <f>IF(AND(BH104&gt;=20,'Form Responses 1'!W97=$BH$1)=TRUE,1,0)</f>
        <v>#DIV/0!</v>
      </c>
      <c r="BJ104" s="28" t="e">
        <f>IF(AND(BH104&gt;=0,BH104&lt;=20,'Form Responses 1'!W97=$BH$2)=TRUE,1,0)</f>
        <v>#DIV/0!</v>
      </c>
      <c r="BK104" s="28" t="e">
        <f t="shared" si="16"/>
        <v>#DIV/0!</v>
      </c>
      <c r="BL104" s="27" t="e">
        <f t="shared" si="17"/>
        <v>#DIV/0!</v>
      </c>
      <c r="BM104" s="7"/>
    </row>
    <row r="105" spans="1:65" ht="13.8">
      <c r="A105" s="7">
        <f>'Form Responses 1'!B98</f>
        <v>0</v>
      </c>
      <c r="B105" s="27" t="e">
        <f t="shared" si="0"/>
        <v>#DIV/0!</v>
      </c>
      <c r="C105" s="27" t="e">
        <f>'Form Responses 1'!C98/'Form Responses 1'!D98*(1-$C$3)</f>
        <v>#DIV/0!</v>
      </c>
      <c r="D105" s="28" t="e">
        <f>'Form Responses 1'!C98/'Form Responses 1'!D98*(1+$C$3)</f>
        <v>#DIV/0!</v>
      </c>
      <c r="E105" s="29" t="e">
        <f>AND('Form Responses 1'!E98&gt;C105,'Form Responses 1'!E98&lt;D105)</f>
        <v>#DIV/0!</v>
      </c>
      <c r="F105" s="27" t="e">
        <f t="shared" si="1"/>
        <v>#DIV/0!</v>
      </c>
      <c r="G105" s="27">
        <f>'Form Responses 1'!E98*$E$3*(1-$C$3)</f>
        <v>0</v>
      </c>
      <c r="H105" s="28">
        <f>'Form Responses 1'!E98*$E$3*(1+$C$3)</f>
        <v>0</v>
      </c>
      <c r="I105" s="29" t="b">
        <f>AND('Form Responses 1'!F98&gt;G105,'Form Responses 1'!F98&lt;H105)</f>
        <v>0</v>
      </c>
      <c r="J105" s="27">
        <f t="shared" si="2"/>
        <v>0</v>
      </c>
      <c r="K105" s="27">
        <f>0.5*$E$3*'Form Responses 1'!E98*'Form Responses 1'!E98*(1-$C$3)</f>
        <v>0</v>
      </c>
      <c r="L105" s="28">
        <f>0.5*$E$3*'Form Responses 1'!E98*'Form Responses 1'!E98*(1+$C$3)</f>
        <v>0</v>
      </c>
      <c r="M105" s="29" t="b">
        <f>AND('Form Responses 1'!G98&gt;K105,'Form Responses 1'!G98&lt;L105)</f>
        <v>0</v>
      </c>
      <c r="N105" s="27">
        <f t="shared" si="3"/>
        <v>0</v>
      </c>
      <c r="O105" s="27" t="e">
        <f>'Form Responses 1'!H98/'Form Responses 1'!I98*(1-$C$3)</f>
        <v>#DIV/0!</v>
      </c>
      <c r="P105" s="28" t="e">
        <f>'Form Responses 1'!H98/'Form Responses 1'!I98*(1+$C$3)</f>
        <v>#DIV/0!</v>
      </c>
      <c r="Q105" s="30" t="s">
        <v>157</v>
      </c>
      <c r="R105" s="27">
        <f t="shared" si="4"/>
        <v>0</v>
      </c>
      <c r="S105" s="27">
        <f>'Form Responses 1'!J98*$E$3*(1-$C$3)</f>
        <v>0</v>
      </c>
      <c r="T105" s="28">
        <f>'Form Responses 1'!J98*$E$3*(1+$C$3)</f>
        <v>0</v>
      </c>
      <c r="U105" s="29" t="b">
        <f>AND('Form Responses 1'!K98&gt;S105,'Form Responses 1'!K98&lt;T105)</f>
        <v>0</v>
      </c>
      <c r="V105" s="27">
        <f t="shared" si="5"/>
        <v>0</v>
      </c>
      <c r="W105" s="27">
        <f>0.5*$E$3*'Form Responses 1'!J98*'Form Responses 1'!J98*(1-$C$3)</f>
        <v>0</v>
      </c>
      <c r="X105" s="28">
        <f>0.5*$E$3*'Form Responses 1'!J98*'Form Responses 1'!J98*(1+$C$3)</f>
        <v>0</v>
      </c>
      <c r="Y105" s="29" t="b">
        <f>AND('Form Responses 1'!L98&gt;W105,'Form Responses 1'!L98&lt;X105)</f>
        <v>0</v>
      </c>
      <c r="Z105" s="27">
        <f t="shared" si="6"/>
        <v>0</v>
      </c>
      <c r="AA105" s="27" t="e">
        <f>'Form Responses 1'!M98/'Form Responses 1'!N98*(1-$C$3)</f>
        <v>#DIV/0!</v>
      </c>
      <c r="AB105" s="28" t="e">
        <f>'Form Responses 1'!M98/'Form Responses 1'!N98*(1+$C$3)</f>
        <v>#DIV/0!</v>
      </c>
      <c r="AC105" s="29" t="e">
        <f>AND('Form Responses 1'!O98&gt;AA105,'Form Responses 1'!O98&lt;AB105)</f>
        <v>#DIV/0!</v>
      </c>
      <c r="AD105" s="27" t="e">
        <f t="shared" si="7"/>
        <v>#DIV/0!</v>
      </c>
      <c r="AE105" s="27">
        <f>'Form Responses 1'!O98*$E$4*(1-$C$3)</f>
        <v>0</v>
      </c>
      <c r="AF105" s="28">
        <f>'Form Responses 1'!O98*$E$4*(1+$C$3)</f>
        <v>0</v>
      </c>
      <c r="AG105" s="29" t="b">
        <f>AND('Form Responses 1'!P98&gt;AE105,'Form Responses 1'!P98&lt;AF105)</f>
        <v>0</v>
      </c>
      <c r="AH105" s="27">
        <f t="shared" si="8"/>
        <v>0</v>
      </c>
      <c r="AI105" s="27">
        <f>0.5*$E$4*'Form Responses 1'!O98*'Form Responses 1'!O98*(1-$C$3)</f>
        <v>0</v>
      </c>
      <c r="AJ105" s="28">
        <f>0.5*$E$4*'Form Responses 1'!O98*'Form Responses 1'!O98*(1+$C$3)</f>
        <v>0</v>
      </c>
      <c r="AK105" s="29" t="b">
        <f>AND('Form Responses 1'!Q98&gt;AI105,'Form Responses 1'!Q98&lt;AJ105)</f>
        <v>0</v>
      </c>
      <c r="AL105" s="27">
        <f t="shared" si="9"/>
        <v>0</v>
      </c>
      <c r="AM105" s="27">
        <f>'Form Responses 1'!F98*(1-$C$3)</f>
        <v>0</v>
      </c>
      <c r="AN105" s="28">
        <f>'Form Responses 1'!F98*(1+$C$3)</f>
        <v>0</v>
      </c>
      <c r="AO105" s="29" t="b">
        <f>AND('Form Responses 1'!R98&gt;AM105,'Form Responses 1'!R98&lt;AN105)</f>
        <v>0</v>
      </c>
      <c r="AP105" s="27">
        <f t="shared" si="10"/>
        <v>0</v>
      </c>
      <c r="AQ105" s="27">
        <f>'Form Responses 1'!G98*(1-$C$3)</f>
        <v>0</v>
      </c>
      <c r="AR105" s="28">
        <f>'Form Responses 1'!G98*(1+$C$3)</f>
        <v>0</v>
      </c>
      <c r="AS105" s="29" t="b">
        <f>AND('Form Responses 1'!S98&gt;AQ105,'Form Responses 1'!S98&lt;AR105)</f>
        <v>0</v>
      </c>
      <c r="AT105" s="27">
        <f t="shared" si="11"/>
        <v>0</v>
      </c>
      <c r="AU105" s="27">
        <f>('Form Responses 1'!K98+'Form Responses 1'!P98)*(1-$C$3)</f>
        <v>0</v>
      </c>
      <c r="AV105" s="28">
        <f>('Form Responses 1'!K98+'Form Responses 1'!P98)*(1+$C$3)</f>
        <v>0</v>
      </c>
      <c r="AW105" s="29" t="b">
        <f>AND('Form Responses 1'!T98&gt;AU105,'Form Responses 1'!T98&lt;AV105)</f>
        <v>0</v>
      </c>
      <c r="AX105" s="27">
        <f t="shared" si="12"/>
        <v>0</v>
      </c>
      <c r="AY105" s="27">
        <f>('Form Responses 1'!L98+'Form Responses 1'!Q98)*(1-$C$3)</f>
        <v>0</v>
      </c>
      <c r="AZ105" s="28">
        <f>('Form Responses 1'!L98+'Form Responses 1'!Q98)*(1+$C$3)</f>
        <v>0</v>
      </c>
      <c r="BA105" s="29" t="b">
        <f>AND('Form Responses 1'!U98&gt;AY105,'Form Responses 1'!U98&lt;AZ105)</f>
        <v>0</v>
      </c>
      <c r="BB105" s="27">
        <f t="shared" si="13"/>
        <v>0</v>
      </c>
      <c r="BC105" s="27" t="e">
        <f>('Form Responses 1'!R98-'Form Responses 1'!T98)/'Form Responses 1'!R98*100</f>
        <v>#DIV/0!</v>
      </c>
      <c r="BD105" s="27" t="e">
        <f>IF(AND(BC105&gt;=20,'Form Responses 1'!V98=$BC$1)=TRUE,1,0)</f>
        <v>#DIV/0!</v>
      </c>
      <c r="BE105" s="27" t="e">
        <f>IF(AND(BC105&gt;=0,BC105&lt;=20,'Form Responses 1'!V98=$BC$2)=TRUE,1,0)</f>
        <v>#DIV/0!</v>
      </c>
      <c r="BF105" s="27" t="e">
        <f t="shared" si="14"/>
        <v>#DIV/0!</v>
      </c>
      <c r="BG105" s="27" t="e">
        <f t="shared" si="15"/>
        <v>#DIV/0!</v>
      </c>
      <c r="BH105" s="27" t="e">
        <f>('Form Responses 1'!S98-'Form Responses 1'!U98)/'Form Responses 1'!S98*100</f>
        <v>#DIV/0!</v>
      </c>
      <c r="BI105" s="28" t="e">
        <f>IF(AND(BH105&gt;=20,'Form Responses 1'!W98=$BH$1)=TRUE,1,0)</f>
        <v>#DIV/0!</v>
      </c>
      <c r="BJ105" s="28" t="e">
        <f>IF(AND(BH105&gt;=0,BH105&lt;=20,'Form Responses 1'!W98=$BH$2)=TRUE,1,0)</f>
        <v>#DIV/0!</v>
      </c>
      <c r="BK105" s="28" t="e">
        <f t="shared" si="16"/>
        <v>#DIV/0!</v>
      </c>
      <c r="BL105" s="27" t="e">
        <f t="shared" si="17"/>
        <v>#DIV/0!</v>
      </c>
      <c r="BM105" s="7"/>
    </row>
    <row r="106" spans="1:65" ht="13.8">
      <c r="A106" s="7">
        <f>'Form Responses 1'!B99</f>
        <v>0</v>
      </c>
      <c r="B106" s="27" t="e">
        <f t="shared" si="0"/>
        <v>#DIV/0!</v>
      </c>
      <c r="C106" s="27" t="e">
        <f>'Form Responses 1'!C99/'Form Responses 1'!D99*(1-$C$3)</f>
        <v>#DIV/0!</v>
      </c>
      <c r="D106" s="28" t="e">
        <f>'Form Responses 1'!C99/'Form Responses 1'!D99*(1+$C$3)</f>
        <v>#DIV/0!</v>
      </c>
      <c r="E106" s="29" t="e">
        <f>AND('Form Responses 1'!E99&gt;C106,'Form Responses 1'!E99&lt;D106)</f>
        <v>#DIV/0!</v>
      </c>
      <c r="F106" s="27" t="e">
        <f t="shared" si="1"/>
        <v>#DIV/0!</v>
      </c>
      <c r="G106" s="27">
        <f>'Form Responses 1'!E99*$E$3*(1-$C$3)</f>
        <v>0</v>
      </c>
      <c r="H106" s="28">
        <f>'Form Responses 1'!E99*$E$3*(1+$C$3)</f>
        <v>0</v>
      </c>
      <c r="I106" s="29" t="b">
        <f>AND('Form Responses 1'!F99&gt;G106,'Form Responses 1'!F99&lt;H106)</f>
        <v>0</v>
      </c>
      <c r="J106" s="27">
        <f t="shared" si="2"/>
        <v>0</v>
      </c>
      <c r="K106" s="27">
        <f>0.5*$E$3*'Form Responses 1'!E99*'Form Responses 1'!E99*(1-$C$3)</f>
        <v>0</v>
      </c>
      <c r="L106" s="28">
        <f>0.5*$E$3*'Form Responses 1'!E99*'Form Responses 1'!E99*(1+$C$3)</f>
        <v>0</v>
      </c>
      <c r="M106" s="29" t="b">
        <f>AND('Form Responses 1'!G99&gt;K106,'Form Responses 1'!G99&lt;L106)</f>
        <v>0</v>
      </c>
      <c r="N106" s="27">
        <f t="shared" si="3"/>
        <v>0</v>
      </c>
      <c r="O106" s="27" t="e">
        <f>'Form Responses 1'!H99/'Form Responses 1'!I99*(1-$C$3)</f>
        <v>#DIV/0!</v>
      </c>
      <c r="P106" s="28" t="e">
        <f>'Form Responses 1'!H99/'Form Responses 1'!I99*(1+$C$3)</f>
        <v>#DIV/0!</v>
      </c>
      <c r="Q106" s="30" t="s">
        <v>157</v>
      </c>
      <c r="R106" s="27">
        <f t="shared" si="4"/>
        <v>0</v>
      </c>
      <c r="S106" s="27">
        <f>'Form Responses 1'!J99*$E$3*(1-$C$3)</f>
        <v>0</v>
      </c>
      <c r="T106" s="28">
        <f>'Form Responses 1'!J99*$E$3*(1+$C$3)</f>
        <v>0</v>
      </c>
      <c r="U106" s="29" t="b">
        <f>AND('Form Responses 1'!K99&gt;S106,'Form Responses 1'!K99&lt;T106)</f>
        <v>0</v>
      </c>
      <c r="V106" s="27">
        <f t="shared" si="5"/>
        <v>0</v>
      </c>
      <c r="W106" s="27">
        <f>0.5*$E$3*'Form Responses 1'!J99*'Form Responses 1'!J99*(1-$C$3)</f>
        <v>0</v>
      </c>
      <c r="X106" s="28">
        <f>0.5*$E$3*'Form Responses 1'!J99*'Form Responses 1'!J99*(1+$C$3)</f>
        <v>0</v>
      </c>
      <c r="Y106" s="29" t="b">
        <f>AND('Form Responses 1'!L99&gt;W106,'Form Responses 1'!L99&lt;X106)</f>
        <v>0</v>
      </c>
      <c r="Z106" s="27">
        <f t="shared" si="6"/>
        <v>0</v>
      </c>
      <c r="AA106" s="27" t="e">
        <f>'Form Responses 1'!M99/'Form Responses 1'!N99*(1-$C$3)</f>
        <v>#DIV/0!</v>
      </c>
      <c r="AB106" s="28" t="e">
        <f>'Form Responses 1'!M99/'Form Responses 1'!N99*(1+$C$3)</f>
        <v>#DIV/0!</v>
      </c>
      <c r="AC106" s="29" t="e">
        <f>AND('Form Responses 1'!O99&gt;AA106,'Form Responses 1'!O99&lt;AB106)</f>
        <v>#DIV/0!</v>
      </c>
      <c r="AD106" s="27" t="e">
        <f t="shared" si="7"/>
        <v>#DIV/0!</v>
      </c>
      <c r="AE106" s="27">
        <f>'Form Responses 1'!O99*$E$4*(1-$C$3)</f>
        <v>0</v>
      </c>
      <c r="AF106" s="28">
        <f>'Form Responses 1'!O99*$E$4*(1+$C$3)</f>
        <v>0</v>
      </c>
      <c r="AG106" s="29" t="b">
        <f>AND('Form Responses 1'!P99&gt;AE106,'Form Responses 1'!P99&lt;AF106)</f>
        <v>0</v>
      </c>
      <c r="AH106" s="27">
        <f t="shared" si="8"/>
        <v>0</v>
      </c>
      <c r="AI106" s="27">
        <f>0.5*$E$4*'Form Responses 1'!O99*'Form Responses 1'!O99*(1-$C$3)</f>
        <v>0</v>
      </c>
      <c r="AJ106" s="28">
        <f>0.5*$E$4*'Form Responses 1'!O99*'Form Responses 1'!O99*(1+$C$3)</f>
        <v>0</v>
      </c>
      <c r="AK106" s="29" t="b">
        <f>AND('Form Responses 1'!Q99&gt;AI106,'Form Responses 1'!Q99&lt;AJ106)</f>
        <v>0</v>
      </c>
      <c r="AL106" s="27">
        <f t="shared" si="9"/>
        <v>0</v>
      </c>
      <c r="AM106" s="27">
        <f>'Form Responses 1'!F99*(1-$C$3)</f>
        <v>0</v>
      </c>
      <c r="AN106" s="28">
        <f>'Form Responses 1'!F99*(1+$C$3)</f>
        <v>0</v>
      </c>
      <c r="AO106" s="29" t="b">
        <f>AND('Form Responses 1'!R99&gt;AM106,'Form Responses 1'!R99&lt;AN106)</f>
        <v>0</v>
      </c>
      <c r="AP106" s="27">
        <f t="shared" si="10"/>
        <v>0</v>
      </c>
      <c r="AQ106" s="27">
        <f>'Form Responses 1'!G99*(1-$C$3)</f>
        <v>0</v>
      </c>
      <c r="AR106" s="28">
        <f>'Form Responses 1'!G99*(1+$C$3)</f>
        <v>0</v>
      </c>
      <c r="AS106" s="29" t="b">
        <f>AND('Form Responses 1'!S99&gt;AQ106,'Form Responses 1'!S99&lt;AR106)</f>
        <v>0</v>
      </c>
      <c r="AT106" s="27">
        <f t="shared" si="11"/>
        <v>0</v>
      </c>
      <c r="AU106" s="27">
        <f>('Form Responses 1'!K99+'Form Responses 1'!P99)*(1-$C$3)</f>
        <v>0</v>
      </c>
      <c r="AV106" s="28">
        <f>('Form Responses 1'!K99+'Form Responses 1'!P99)*(1+$C$3)</f>
        <v>0</v>
      </c>
      <c r="AW106" s="29" t="b">
        <f>AND('Form Responses 1'!T99&gt;AU106,'Form Responses 1'!T99&lt;AV106)</f>
        <v>0</v>
      </c>
      <c r="AX106" s="27">
        <f t="shared" si="12"/>
        <v>0</v>
      </c>
      <c r="AY106" s="27">
        <f>('Form Responses 1'!L99+'Form Responses 1'!Q99)*(1-$C$3)</f>
        <v>0</v>
      </c>
      <c r="AZ106" s="28">
        <f>('Form Responses 1'!L99+'Form Responses 1'!Q99)*(1+$C$3)</f>
        <v>0</v>
      </c>
      <c r="BA106" s="29" t="b">
        <f>AND('Form Responses 1'!U99&gt;AY106,'Form Responses 1'!U99&lt;AZ106)</f>
        <v>0</v>
      </c>
      <c r="BB106" s="27">
        <f t="shared" si="13"/>
        <v>0</v>
      </c>
      <c r="BC106" s="27" t="e">
        <f>('Form Responses 1'!R99-'Form Responses 1'!T99)/'Form Responses 1'!R99*100</f>
        <v>#DIV/0!</v>
      </c>
      <c r="BD106" s="27" t="e">
        <f>IF(AND(BC106&gt;=20,'Form Responses 1'!V99=$BC$1)=TRUE,1,0)</f>
        <v>#DIV/0!</v>
      </c>
      <c r="BE106" s="27" t="e">
        <f>IF(AND(BC106&gt;=0,BC106&lt;=20,'Form Responses 1'!V99=$BC$2)=TRUE,1,0)</f>
        <v>#DIV/0!</v>
      </c>
      <c r="BF106" s="27" t="e">
        <f t="shared" si="14"/>
        <v>#DIV/0!</v>
      </c>
      <c r="BG106" s="27" t="e">
        <f t="shared" si="15"/>
        <v>#DIV/0!</v>
      </c>
      <c r="BH106" s="27" t="e">
        <f>('Form Responses 1'!S99-'Form Responses 1'!U99)/'Form Responses 1'!S99*100</f>
        <v>#DIV/0!</v>
      </c>
      <c r="BI106" s="28" t="e">
        <f>IF(AND(BH106&gt;=20,'Form Responses 1'!W99=$BH$1)=TRUE,1,0)</f>
        <v>#DIV/0!</v>
      </c>
      <c r="BJ106" s="28" t="e">
        <f>IF(AND(BH106&gt;=0,BH106&lt;=20,'Form Responses 1'!W99=$BH$2)=TRUE,1,0)</f>
        <v>#DIV/0!</v>
      </c>
      <c r="BK106" s="28" t="e">
        <f t="shared" si="16"/>
        <v>#DIV/0!</v>
      </c>
      <c r="BL106" s="27" t="e">
        <f t="shared" si="17"/>
        <v>#DIV/0!</v>
      </c>
      <c r="BM106" s="7"/>
    </row>
    <row r="107" spans="1:65" ht="13.8">
      <c r="A107" s="7">
        <f>'Form Responses 1'!B100</f>
        <v>0</v>
      </c>
      <c r="B107" s="27" t="e">
        <f t="shared" si="0"/>
        <v>#DIV/0!</v>
      </c>
      <c r="C107" s="27" t="e">
        <f>'Form Responses 1'!C100/'Form Responses 1'!D100*(1-$C$3)</f>
        <v>#DIV/0!</v>
      </c>
      <c r="D107" s="28" t="e">
        <f>'Form Responses 1'!C100/'Form Responses 1'!D100*(1+$C$3)</f>
        <v>#DIV/0!</v>
      </c>
      <c r="E107" s="29" t="e">
        <f>AND('Form Responses 1'!E100&gt;C107,'Form Responses 1'!E100&lt;D107)</f>
        <v>#DIV/0!</v>
      </c>
      <c r="F107" s="27" t="e">
        <f t="shared" si="1"/>
        <v>#DIV/0!</v>
      </c>
      <c r="G107" s="27">
        <f>'Form Responses 1'!E100*$E$3*(1-$C$3)</f>
        <v>0</v>
      </c>
      <c r="H107" s="28">
        <f>'Form Responses 1'!E100*$E$3*(1+$C$3)</f>
        <v>0</v>
      </c>
      <c r="I107" s="29" t="b">
        <f>AND('Form Responses 1'!F100&gt;G107,'Form Responses 1'!F100&lt;H107)</f>
        <v>0</v>
      </c>
      <c r="J107" s="27">
        <f t="shared" si="2"/>
        <v>0</v>
      </c>
      <c r="K107" s="27">
        <f>0.5*$E$3*'Form Responses 1'!E100*'Form Responses 1'!E100*(1-$C$3)</f>
        <v>0</v>
      </c>
      <c r="L107" s="28">
        <f>0.5*$E$3*'Form Responses 1'!E100*'Form Responses 1'!E100*(1+$C$3)</f>
        <v>0</v>
      </c>
      <c r="M107" s="29" t="b">
        <f>AND('Form Responses 1'!G100&gt;K107,'Form Responses 1'!G100&lt;L107)</f>
        <v>0</v>
      </c>
      <c r="N107" s="27">
        <f t="shared" si="3"/>
        <v>0</v>
      </c>
      <c r="O107" s="27" t="e">
        <f>'Form Responses 1'!H100/'Form Responses 1'!I100*(1-$C$3)</f>
        <v>#DIV/0!</v>
      </c>
      <c r="P107" s="28" t="e">
        <f>'Form Responses 1'!H100/'Form Responses 1'!I100*(1+$C$3)</f>
        <v>#DIV/0!</v>
      </c>
      <c r="Q107" s="30" t="s">
        <v>157</v>
      </c>
      <c r="R107" s="27">
        <f t="shared" si="4"/>
        <v>0</v>
      </c>
      <c r="S107" s="27">
        <f>'Form Responses 1'!J100*$E$3*(1-$C$3)</f>
        <v>0</v>
      </c>
      <c r="T107" s="28">
        <f>'Form Responses 1'!J100*$E$3*(1+$C$3)</f>
        <v>0</v>
      </c>
      <c r="U107" s="29" t="b">
        <f>AND('Form Responses 1'!K100&gt;S107,'Form Responses 1'!K100&lt;T107)</f>
        <v>0</v>
      </c>
      <c r="V107" s="27">
        <f t="shared" si="5"/>
        <v>0</v>
      </c>
      <c r="W107" s="27">
        <f>0.5*$E$3*'Form Responses 1'!J100*'Form Responses 1'!J100*(1-$C$3)</f>
        <v>0</v>
      </c>
      <c r="X107" s="28">
        <f>0.5*$E$3*'Form Responses 1'!J100*'Form Responses 1'!J100*(1+$C$3)</f>
        <v>0</v>
      </c>
      <c r="Y107" s="29" t="b">
        <f>AND('Form Responses 1'!L100&gt;W107,'Form Responses 1'!L100&lt;X107)</f>
        <v>0</v>
      </c>
      <c r="Z107" s="27">
        <f t="shared" si="6"/>
        <v>0</v>
      </c>
      <c r="AA107" s="27" t="e">
        <f>'Form Responses 1'!M100/'Form Responses 1'!N100*(1-$C$3)</f>
        <v>#DIV/0!</v>
      </c>
      <c r="AB107" s="28" t="e">
        <f>'Form Responses 1'!M100/'Form Responses 1'!N100*(1+$C$3)</f>
        <v>#DIV/0!</v>
      </c>
      <c r="AC107" s="29" t="e">
        <f>AND('Form Responses 1'!O100&gt;AA107,'Form Responses 1'!O100&lt;AB107)</f>
        <v>#DIV/0!</v>
      </c>
      <c r="AD107" s="27" t="e">
        <f t="shared" si="7"/>
        <v>#DIV/0!</v>
      </c>
      <c r="AE107" s="27">
        <f>'Form Responses 1'!O100*$E$4*(1-$C$3)</f>
        <v>0</v>
      </c>
      <c r="AF107" s="28">
        <f>'Form Responses 1'!O100*$E$4*(1+$C$3)</f>
        <v>0</v>
      </c>
      <c r="AG107" s="29" t="b">
        <f>AND('Form Responses 1'!P100&gt;AE107,'Form Responses 1'!P100&lt;AF107)</f>
        <v>0</v>
      </c>
      <c r="AH107" s="27">
        <f t="shared" si="8"/>
        <v>0</v>
      </c>
      <c r="AI107" s="27">
        <f>0.5*$E$4*'Form Responses 1'!O100*'Form Responses 1'!O100*(1-$C$3)</f>
        <v>0</v>
      </c>
      <c r="AJ107" s="28">
        <f>0.5*$E$4*'Form Responses 1'!O100*'Form Responses 1'!O100*(1+$C$3)</f>
        <v>0</v>
      </c>
      <c r="AK107" s="29" t="b">
        <f>AND('Form Responses 1'!Q100&gt;AI107,'Form Responses 1'!Q100&lt;AJ107)</f>
        <v>0</v>
      </c>
      <c r="AL107" s="27">
        <f t="shared" si="9"/>
        <v>0</v>
      </c>
      <c r="AM107" s="27">
        <f>'Form Responses 1'!F100*(1-$C$3)</f>
        <v>0</v>
      </c>
      <c r="AN107" s="28">
        <f>'Form Responses 1'!F100*(1+$C$3)</f>
        <v>0</v>
      </c>
      <c r="AO107" s="29" t="b">
        <f>AND('Form Responses 1'!R100&gt;AM107,'Form Responses 1'!R100&lt;AN107)</f>
        <v>0</v>
      </c>
      <c r="AP107" s="27">
        <f t="shared" si="10"/>
        <v>0</v>
      </c>
      <c r="AQ107" s="27">
        <f>'Form Responses 1'!G100*(1-$C$3)</f>
        <v>0</v>
      </c>
      <c r="AR107" s="28">
        <f>'Form Responses 1'!G100*(1+$C$3)</f>
        <v>0</v>
      </c>
      <c r="AS107" s="29" t="b">
        <f>AND('Form Responses 1'!S100&gt;AQ107,'Form Responses 1'!S100&lt;AR107)</f>
        <v>0</v>
      </c>
      <c r="AT107" s="27">
        <f t="shared" si="11"/>
        <v>0</v>
      </c>
      <c r="AU107" s="27">
        <f>('Form Responses 1'!K100+'Form Responses 1'!P100)*(1-$C$3)</f>
        <v>0</v>
      </c>
      <c r="AV107" s="28">
        <f>('Form Responses 1'!K100+'Form Responses 1'!P100)*(1+$C$3)</f>
        <v>0</v>
      </c>
      <c r="AW107" s="29" t="b">
        <f>AND('Form Responses 1'!T100&gt;AU107,'Form Responses 1'!T100&lt;AV107)</f>
        <v>0</v>
      </c>
      <c r="AX107" s="27">
        <f t="shared" si="12"/>
        <v>0</v>
      </c>
      <c r="AY107" s="27">
        <f>('Form Responses 1'!L100+'Form Responses 1'!Q100)*(1-$C$3)</f>
        <v>0</v>
      </c>
      <c r="AZ107" s="28">
        <f>('Form Responses 1'!L100+'Form Responses 1'!Q100)*(1+$C$3)</f>
        <v>0</v>
      </c>
      <c r="BA107" s="29" t="b">
        <f>AND('Form Responses 1'!U100&gt;AY107,'Form Responses 1'!U100&lt;AZ107)</f>
        <v>0</v>
      </c>
      <c r="BB107" s="27">
        <f t="shared" si="13"/>
        <v>0</v>
      </c>
      <c r="BC107" s="27" t="e">
        <f>('Form Responses 1'!R100-'Form Responses 1'!T100)/'Form Responses 1'!R100*100</f>
        <v>#DIV/0!</v>
      </c>
      <c r="BD107" s="27" t="e">
        <f>IF(AND(BC107&gt;=20,'Form Responses 1'!V100=$BC$1)=TRUE,1,0)</f>
        <v>#DIV/0!</v>
      </c>
      <c r="BE107" s="27" t="e">
        <f>IF(AND(BC107&gt;=0,BC107&lt;=20,'Form Responses 1'!V100=$BC$2)=TRUE,1,0)</f>
        <v>#DIV/0!</v>
      </c>
      <c r="BF107" s="27" t="e">
        <f t="shared" si="14"/>
        <v>#DIV/0!</v>
      </c>
      <c r="BG107" s="27" t="e">
        <f t="shared" si="15"/>
        <v>#DIV/0!</v>
      </c>
      <c r="BH107" s="27" t="e">
        <f>('Form Responses 1'!S100-'Form Responses 1'!U100)/'Form Responses 1'!S100*100</f>
        <v>#DIV/0!</v>
      </c>
      <c r="BI107" s="28" t="e">
        <f>IF(AND(BH107&gt;=20,'Form Responses 1'!W100=$BH$1)=TRUE,1,0)</f>
        <v>#DIV/0!</v>
      </c>
      <c r="BJ107" s="28" t="e">
        <f>IF(AND(BH107&gt;=0,BH107&lt;=20,'Form Responses 1'!W100=$BH$2)=TRUE,1,0)</f>
        <v>#DIV/0!</v>
      </c>
      <c r="BK107" s="28" t="e">
        <f t="shared" si="16"/>
        <v>#DIV/0!</v>
      </c>
      <c r="BL107" s="27" t="e">
        <f t="shared" si="17"/>
        <v>#DIV/0!</v>
      </c>
      <c r="BM107" s="7"/>
    </row>
    <row r="108" spans="1:65" ht="13.8">
      <c r="A108" s="7">
        <f>'Form Responses 1'!B101</f>
        <v>0</v>
      </c>
      <c r="B108" s="27" t="e">
        <f t="shared" si="0"/>
        <v>#DIV/0!</v>
      </c>
      <c r="C108" s="27" t="e">
        <f>'Form Responses 1'!C101/'Form Responses 1'!D101*(1-$C$3)</f>
        <v>#DIV/0!</v>
      </c>
      <c r="D108" s="28" t="e">
        <f>'Form Responses 1'!C101/'Form Responses 1'!D101*(1+$C$3)</f>
        <v>#DIV/0!</v>
      </c>
      <c r="E108" s="29" t="e">
        <f>AND('Form Responses 1'!E101&gt;C108,'Form Responses 1'!E101&lt;D108)</f>
        <v>#DIV/0!</v>
      </c>
      <c r="F108" s="27" t="e">
        <f t="shared" si="1"/>
        <v>#DIV/0!</v>
      </c>
      <c r="G108" s="27">
        <f>'Form Responses 1'!E101*$E$3*(1-$C$3)</f>
        <v>0</v>
      </c>
      <c r="H108" s="28">
        <f>'Form Responses 1'!E101*$E$3*(1+$C$3)</f>
        <v>0</v>
      </c>
      <c r="I108" s="29" t="b">
        <f>AND('Form Responses 1'!F101&gt;G108,'Form Responses 1'!F101&lt;H108)</f>
        <v>0</v>
      </c>
      <c r="J108" s="27">
        <f t="shared" si="2"/>
        <v>0</v>
      </c>
      <c r="K108" s="27">
        <f>0.5*$E$3*'Form Responses 1'!E101*'Form Responses 1'!E101*(1-$C$3)</f>
        <v>0</v>
      </c>
      <c r="L108" s="28">
        <f>0.5*$E$3*'Form Responses 1'!E101*'Form Responses 1'!E101*(1+$C$3)</f>
        <v>0</v>
      </c>
      <c r="M108" s="29" t="b">
        <f>AND('Form Responses 1'!G101&gt;K108,'Form Responses 1'!G101&lt;L108)</f>
        <v>0</v>
      </c>
      <c r="N108" s="27">
        <f t="shared" si="3"/>
        <v>0</v>
      </c>
      <c r="O108" s="27" t="e">
        <f>'Form Responses 1'!H101/'Form Responses 1'!I101*(1-$C$3)</f>
        <v>#DIV/0!</v>
      </c>
      <c r="P108" s="28" t="e">
        <f>'Form Responses 1'!H101/'Form Responses 1'!I101*(1+$C$3)</f>
        <v>#DIV/0!</v>
      </c>
      <c r="Q108" s="30" t="s">
        <v>157</v>
      </c>
      <c r="R108" s="27">
        <f t="shared" si="4"/>
        <v>0</v>
      </c>
      <c r="S108" s="27">
        <f>'Form Responses 1'!J101*$E$3*(1-$C$3)</f>
        <v>0</v>
      </c>
      <c r="T108" s="28">
        <f>'Form Responses 1'!J101*$E$3*(1+$C$3)</f>
        <v>0</v>
      </c>
      <c r="U108" s="29" t="b">
        <f>AND('Form Responses 1'!K101&gt;S108,'Form Responses 1'!K101&lt;T108)</f>
        <v>0</v>
      </c>
      <c r="V108" s="27">
        <f t="shared" si="5"/>
        <v>0</v>
      </c>
      <c r="W108" s="27">
        <f>0.5*$E$3*'Form Responses 1'!J101*'Form Responses 1'!J101*(1-$C$3)</f>
        <v>0</v>
      </c>
      <c r="X108" s="28">
        <f>0.5*$E$3*'Form Responses 1'!J101*'Form Responses 1'!J101*(1+$C$3)</f>
        <v>0</v>
      </c>
      <c r="Y108" s="29" t="b">
        <f>AND('Form Responses 1'!L101&gt;W108,'Form Responses 1'!L101&lt;X108)</f>
        <v>0</v>
      </c>
      <c r="Z108" s="27">
        <f t="shared" si="6"/>
        <v>0</v>
      </c>
      <c r="AA108" s="27" t="e">
        <f>'Form Responses 1'!M101/'Form Responses 1'!N101*(1-$C$3)</f>
        <v>#DIV/0!</v>
      </c>
      <c r="AB108" s="28" t="e">
        <f>'Form Responses 1'!M101/'Form Responses 1'!N101*(1+$C$3)</f>
        <v>#DIV/0!</v>
      </c>
      <c r="AC108" s="29" t="e">
        <f>AND('Form Responses 1'!O101&gt;AA108,'Form Responses 1'!O101&lt;AB108)</f>
        <v>#DIV/0!</v>
      </c>
      <c r="AD108" s="27" t="e">
        <f t="shared" si="7"/>
        <v>#DIV/0!</v>
      </c>
      <c r="AE108" s="27">
        <f>'Form Responses 1'!O101*$E$4*(1-$C$3)</f>
        <v>0</v>
      </c>
      <c r="AF108" s="28">
        <f>'Form Responses 1'!O101*$E$4*(1+$C$3)</f>
        <v>0</v>
      </c>
      <c r="AG108" s="29" t="b">
        <f>AND('Form Responses 1'!P101&gt;AE108,'Form Responses 1'!P101&lt;AF108)</f>
        <v>0</v>
      </c>
      <c r="AH108" s="27">
        <f t="shared" si="8"/>
        <v>0</v>
      </c>
      <c r="AI108" s="27">
        <f>0.5*$E$4*'Form Responses 1'!O101*'Form Responses 1'!O101*(1-$C$3)</f>
        <v>0</v>
      </c>
      <c r="AJ108" s="28">
        <f>0.5*$E$4*'Form Responses 1'!O101*'Form Responses 1'!O101*(1+$C$3)</f>
        <v>0</v>
      </c>
      <c r="AK108" s="29" t="b">
        <f>AND('Form Responses 1'!Q101&gt;AI108,'Form Responses 1'!Q101&lt;AJ108)</f>
        <v>0</v>
      </c>
      <c r="AL108" s="27">
        <f t="shared" si="9"/>
        <v>0</v>
      </c>
      <c r="AM108" s="27">
        <f>'Form Responses 1'!F101*(1-$C$3)</f>
        <v>0</v>
      </c>
      <c r="AN108" s="28">
        <f>'Form Responses 1'!F101*(1+$C$3)</f>
        <v>0</v>
      </c>
      <c r="AO108" s="29" t="b">
        <f>AND('Form Responses 1'!R101&gt;AM108,'Form Responses 1'!R101&lt;AN108)</f>
        <v>0</v>
      </c>
      <c r="AP108" s="27">
        <f t="shared" si="10"/>
        <v>0</v>
      </c>
      <c r="AQ108" s="27">
        <f>'Form Responses 1'!G101*(1-$C$3)</f>
        <v>0</v>
      </c>
      <c r="AR108" s="28">
        <f>'Form Responses 1'!G101*(1+$C$3)</f>
        <v>0</v>
      </c>
      <c r="AS108" s="29" t="b">
        <f>AND('Form Responses 1'!S101&gt;AQ108,'Form Responses 1'!S101&lt;AR108)</f>
        <v>0</v>
      </c>
      <c r="AT108" s="27">
        <f t="shared" si="11"/>
        <v>0</v>
      </c>
      <c r="AU108" s="27">
        <f>('Form Responses 1'!K101+'Form Responses 1'!P101)*(1-$C$3)</f>
        <v>0</v>
      </c>
      <c r="AV108" s="28">
        <f>('Form Responses 1'!K101+'Form Responses 1'!P101)*(1+$C$3)</f>
        <v>0</v>
      </c>
      <c r="AW108" s="29" t="b">
        <f>AND('Form Responses 1'!T101&gt;AU108,'Form Responses 1'!T101&lt;AV108)</f>
        <v>0</v>
      </c>
      <c r="AX108" s="27">
        <f t="shared" si="12"/>
        <v>0</v>
      </c>
      <c r="AY108" s="27">
        <f>('Form Responses 1'!L101+'Form Responses 1'!Q101)*(1-$C$3)</f>
        <v>0</v>
      </c>
      <c r="AZ108" s="28">
        <f>('Form Responses 1'!L101+'Form Responses 1'!Q101)*(1+$C$3)</f>
        <v>0</v>
      </c>
      <c r="BA108" s="29" t="b">
        <f>AND('Form Responses 1'!U101&gt;AY108,'Form Responses 1'!U101&lt;AZ108)</f>
        <v>0</v>
      </c>
      <c r="BB108" s="27">
        <f t="shared" si="13"/>
        <v>0</v>
      </c>
      <c r="BC108" s="27" t="e">
        <f>('Form Responses 1'!R101-'Form Responses 1'!T101)/'Form Responses 1'!R101*100</f>
        <v>#DIV/0!</v>
      </c>
      <c r="BD108" s="27" t="e">
        <f>IF(AND(BC108&gt;=20,'Form Responses 1'!V101=$BC$1)=TRUE,1,0)</f>
        <v>#DIV/0!</v>
      </c>
      <c r="BE108" s="27" t="e">
        <f>IF(AND(BC108&gt;=0,BC108&lt;=20,'Form Responses 1'!V101=$BC$2)=TRUE,1,0)</f>
        <v>#DIV/0!</v>
      </c>
      <c r="BF108" s="27" t="e">
        <f t="shared" si="14"/>
        <v>#DIV/0!</v>
      </c>
      <c r="BG108" s="27" t="e">
        <f t="shared" si="15"/>
        <v>#DIV/0!</v>
      </c>
      <c r="BH108" s="27" t="e">
        <f>('Form Responses 1'!S101-'Form Responses 1'!U101)/'Form Responses 1'!S101*100</f>
        <v>#DIV/0!</v>
      </c>
      <c r="BI108" s="28" t="e">
        <f>IF(AND(BH108&gt;=20,'Form Responses 1'!W101=$BH$1)=TRUE,1,0)</f>
        <v>#DIV/0!</v>
      </c>
      <c r="BJ108" s="28" t="e">
        <f>IF(AND(BH108&gt;=0,BH108&lt;=20,'Form Responses 1'!W101=$BH$2)=TRUE,1,0)</f>
        <v>#DIV/0!</v>
      </c>
      <c r="BK108" s="28" t="e">
        <f t="shared" si="16"/>
        <v>#DIV/0!</v>
      </c>
      <c r="BL108" s="27" t="e">
        <f t="shared" si="17"/>
        <v>#DIV/0!</v>
      </c>
      <c r="BM108" s="7"/>
    </row>
    <row r="109" spans="1:65" ht="13.8">
      <c r="A109" s="7">
        <f>'Form Responses 1'!B103</f>
        <v>0</v>
      </c>
      <c r="B109" s="27" t="e">
        <f t="shared" si="0"/>
        <v>#DIV/0!</v>
      </c>
      <c r="C109" s="27" t="e">
        <f>'Form Responses 1'!C103/'Form Responses 1'!D103*(1-$C$3)</f>
        <v>#DIV/0!</v>
      </c>
      <c r="D109" s="28" t="e">
        <f>'Form Responses 1'!C103/'Form Responses 1'!D103*(1+$C$3)</f>
        <v>#DIV/0!</v>
      </c>
      <c r="E109" s="29" t="e">
        <f>AND('Form Responses 1'!E103&gt;C109,'Form Responses 1'!E103&lt;D109)</f>
        <v>#DIV/0!</v>
      </c>
      <c r="F109" s="27" t="e">
        <f t="shared" si="1"/>
        <v>#DIV/0!</v>
      </c>
      <c r="G109" s="27">
        <f>'Form Responses 1'!E103*$E$3*(1-$C$3)</f>
        <v>0</v>
      </c>
      <c r="H109" s="28">
        <f>'Form Responses 1'!E103*$E$3*(1+$C$3)</f>
        <v>0</v>
      </c>
      <c r="I109" s="29" t="b">
        <f>AND('Form Responses 1'!F103&gt;G109,'Form Responses 1'!F103&lt;H109)</f>
        <v>0</v>
      </c>
      <c r="J109" s="27">
        <f t="shared" si="2"/>
        <v>0</v>
      </c>
      <c r="K109" s="27">
        <f>0.5*$E$3*'Form Responses 1'!E103*'Form Responses 1'!E103*(1-$C$3)</f>
        <v>0</v>
      </c>
      <c r="L109" s="28">
        <f>0.5*$E$3*'Form Responses 1'!E103*'Form Responses 1'!E103*(1+$C$3)</f>
        <v>0</v>
      </c>
      <c r="M109" s="29" t="b">
        <f>AND('Form Responses 1'!G103&gt;K109,'Form Responses 1'!G103&lt;L109)</f>
        <v>0</v>
      </c>
      <c r="N109" s="27">
        <f t="shared" si="3"/>
        <v>0</v>
      </c>
      <c r="O109" s="27" t="e">
        <f>'Form Responses 1'!H103/'Form Responses 1'!I103*(1-$C$3)</f>
        <v>#DIV/0!</v>
      </c>
      <c r="P109" s="28" t="e">
        <f>'Form Responses 1'!H103/'Form Responses 1'!I103*(1+$C$3)</f>
        <v>#DIV/0!</v>
      </c>
      <c r="Q109" s="30" t="s">
        <v>157</v>
      </c>
      <c r="R109" s="27">
        <f t="shared" si="4"/>
        <v>0</v>
      </c>
      <c r="S109" s="27">
        <f>'Form Responses 1'!J103*$E$3*(1-$C$3)</f>
        <v>0</v>
      </c>
      <c r="T109" s="28">
        <f>'Form Responses 1'!J103*$E$3*(1+$C$3)</f>
        <v>0</v>
      </c>
      <c r="U109" s="29" t="b">
        <f>AND('Form Responses 1'!K103&gt;S109,'Form Responses 1'!K103&lt;T109)</f>
        <v>0</v>
      </c>
      <c r="V109" s="27">
        <f t="shared" si="5"/>
        <v>0</v>
      </c>
      <c r="W109" s="27">
        <f>0.5*$E$3*'Form Responses 1'!J103*'Form Responses 1'!J103*(1-$C$3)</f>
        <v>0</v>
      </c>
      <c r="X109" s="28">
        <f>0.5*$E$3*'Form Responses 1'!J103*'Form Responses 1'!J103*(1+$C$3)</f>
        <v>0</v>
      </c>
      <c r="Y109" s="29" t="b">
        <f>AND('Form Responses 1'!L103&gt;W109,'Form Responses 1'!L103&lt;X109)</f>
        <v>0</v>
      </c>
      <c r="Z109" s="27">
        <f t="shared" si="6"/>
        <v>0</v>
      </c>
      <c r="AA109" s="27" t="e">
        <f>'Form Responses 1'!M103/'Form Responses 1'!N103*(1-$C$3)</f>
        <v>#DIV/0!</v>
      </c>
      <c r="AB109" s="28" t="e">
        <f>'Form Responses 1'!M103/'Form Responses 1'!N103*(1+$C$3)</f>
        <v>#DIV/0!</v>
      </c>
      <c r="AC109" s="29" t="e">
        <f>AND('Form Responses 1'!O103&gt;AA109,'Form Responses 1'!O103&lt;AB109)</f>
        <v>#DIV/0!</v>
      </c>
      <c r="AD109" s="27" t="e">
        <f t="shared" si="7"/>
        <v>#DIV/0!</v>
      </c>
      <c r="AE109" s="27">
        <f>'Form Responses 1'!O103*$E$4*(1-$C$3)</f>
        <v>0</v>
      </c>
      <c r="AF109" s="28">
        <f>'Form Responses 1'!O103*$E$4*(1+$C$3)</f>
        <v>0</v>
      </c>
      <c r="AG109" s="29" t="b">
        <f>AND('Form Responses 1'!P103&gt;AE109,'Form Responses 1'!P103&lt;AF109)</f>
        <v>0</v>
      </c>
      <c r="AH109" s="27">
        <f t="shared" si="8"/>
        <v>0</v>
      </c>
      <c r="AI109" s="27">
        <f>0.5*$E$4*'Form Responses 1'!O103*'Form Responses 1'!O103*(1-$C$3)</f>
        <v>0</v>
      </c>
      <c r="AJ109" s="28">
        <f>0.5*$E$4*'Form Responses 1'!O103*'Form Responses 1'!O103*(1+$C$3)</f>
        <v>0</v>
      </c>
      <c r="AK109" s="29" t="b">
        <f>AND('Form Responses 1'!Q103&gt;AI109,'Form Responses 1'!Q103&lt;AJ109)</f>
        <v>0</v>
      </c>
      <c r="AL109" s="27">
        <f t="shared" si="9"/>
        <v>0</v>
      </c>
      <c r="AM109" s="27">
        <f>'Form Responses 1'!F103*(1-$C$3)</f>
        <v>0</v>
      </c>
      <c r="AN109" s="28">
        <f>'Form Responses 1'!F103*(1+$C$3)</f>
        <v>0</v>
      </c>
      <c r="AO109" s="29" t="b">
        <f>AND('Form Responses 1'!R103&gt;AM109,'Form Responses 1'!R103&lt;AN109)</f>
        <v>0</v>
      </c>
      <c r="AP109" s="27">
        <f t="shared" si="10"/>
        <v>0</v>
      </c>
      <c r="AQ109" s="27">
        <f>'Form Responses 1'!G103*(1-$C$3)</f>
        <v>0</v>
      </c>
      <c r="AR109" s="28">
        <f>'Form Responses 1'!G103*(1+$C$3)</f>
        <v>0</v>
      </c>
      <c r="AS109" s="29" t="b">
        <f>AND('Form Responses 1'!S103&gt;AQ109,'Form Responses 1'!S103&lt;AR109)</f>
        <v>0</v>
      </c>
      <c r="AT109" s="27">
        <f t="shared" si="11"/>
        <v>0</v>
      </c>
      <c r="AU109" s="27">
        <f>('Form Responses 1'!K103+'Form Responses 1'!P103)*(1-$C$3)</f>
        <v>0</v>
      </c>
      <c r="AV109" s="28">
        <f>('Form Responses 1'!K103+'Form Responses 1'!P103)*(1+$C$3)</f>
        <v>0</v>
      </c>
      <c r="AW109" s="29" t="b">
        <f>AND('Form Responses 1'!T103&gt;AU109,'Form Responses 1'!T103&lt;AV109)</f>
        <v>0</v>
      </c>
      <c r="AX109" s="27">
        <f t="shared" si="12"/>
        <v>0</v>
      </c>
      <c r="AY109" s="27">
        <f>('Form Responses 1'!L103+'Form Responses 1'!Q103)*(1-$C$3)</f>
        <v>0</v>
      </c>
      <c r="AZ109" s="28">
        <f>('Form Responses 1'!L103+'Form Responses 1'!Q103)*(1+$C$3)</f>
        <v>0</v>
      </c>
      <c r="BA109" s="29" t="b">
        <f>AND('Form Responses 1'!U103&gt;AY109,'Form Responses 1'!U103&lt;AZ109)</f>
        <v>0</v>
      </c>
      <c r="BB109" s="27">
        <f t="shared" si="13"/>
        <v>0</v>
      </c>
      <c r="BC109" s="27" t="e">
        <f>('Form Responses 1'!R103-'Form Responses 1'!T103)/'Form Responses 1'!R103*100</f>
        <v>#DIV/0!</v>
      </c>
      <c r="BD109" s="27" t="e">
        <f>IF(AND(BC109&gt;=20,'Form Responses 1'!V103=$BC$1)=TRUE,1,0)</f>
        <v>#DIV/0!</v>
      </c>
      <c r="BE109" s="27" t="e">
        <f>IF(AND(BC109&gt;=0,BC109&lt;=20,'Form Responses 1'!V103=$BC$2)=TRUE,1,0)</f>
        <v>#DIV/0!</v>
      </c>
      <c r="BF109" s="27" t="e">
        <f t="shared" si="14"/>
        <v>#DIV/0!</v>
      </c>
      <c r="BG109" s="27" t="e">
        <f t="shared" si="15"/>
        <v>#DIV/0!</v>
      </c>
      <c r="BH109" s="27" t="e">
        <f>('Form Responses 1'!S103-'Form Responses 1'!U103)/'Form Responses 1'!S103*100</f>
        <v>#DIV/0!</v>
      </c>
      <c r="BI109" s="28" t="e">
        <f>IF(AND(BH109&gt;=20,'Form Responses 1'!W103=$BH$1)=TRUE,1,0)</f>
        <v>#DIV/0!</v>
      </c>
      <c r="BJ109" s="28" t="e">
        <f>IF(AND(BH109&gt;=0,BH109&lt;=20,'Form Responses 1'!W103=$BH$2)=TRUE,1,0)</f>
        <v>#DIV/0!</v>
      </c>
      <c r="BK109" s="28" t="e">
        <f t="shared" si="16"/>
        <v>#DIV/0!</v>
      </c>
      <c r="BL109" s="27" t="e">
        <f t="shared" si="17"/>
        <v>#DIV/0!</v>
      </c>
      <c r="BM109" s="7"/>
    </row>
    <row r="110" spans="1:65" ht="13.8">
      <c r="A110" s="7">
        <f>'Form Responses 1'!B104</f>
        <v>0</v>
      </c>
      <c r="B110" s="27" t="e">
        <f t="shared" si="0"/>
        <v>#DIV/0!</v>
      </c>
      <c r="C110" s="27" t="e">
        <f>'Form Responses 1'!C104/'Form Responses 1'!D104*(1-$C$3)</f>
        <v>#DIV/0!</v>
      </c>
      <c r="D110" s="28" t="e">
        <f>'Form Responses 1'!C104/'Form Responses 1'!D104*(1+$C$3)</f>
        <v>#DIV/0!</v>
      </c>
      <c r="E110" s="29" t="e">
        <f>AND('Form Responses 1'!E104&gt;C110,'Form Responses 1'!E104&lt;D110)</f>
        <v>#DIV/0!</v>
      </c>
      <c r="F110" s="27" t="e">
        <f t="shared" si="1"/>
        <v>#DIV/0!</v>
      </c>
      <c r="G110" s="27">
        <f>'Form Responses 1'!E104*$E$3*(1-$C$3)</f>
        <v>0</v>
      </c>
      <c r="H110" s="28">
        <f>'Form Responses 1'!E104*$E$3*(1+$C$3)</f>
        <v>0</v>
      </c>
      <c r="I110" s="29" t="b">
        <f>AND('Form Responses 1'!F104&gt;G110,'Form Responses 1'!F104&lt;H110)</f>
        <v>0</v>
      </c>
      <c r="J110" s="27">
        <f t="shared" si="2"/>
        <v>0</v>
      </c>
      <c r="K110" s="27">
        <f>0.5*$E$3*'Form Responses 1'!E104*'Form Responses 1'!E104*(1-$C$3)</f>
        <v>0</v>
      </c>
      <c r="L110" s="28">
        <f>0.5*$E$3*'Form Responses 1'!E104*'Form Responses 1'!E104*(1+$C$3)</f>
        <v>0</v>
      </c>
      <c r="M110" s="29" t="b">
        <f>AND('Form Responses 1'!G104&gt;K110,'Form Responses 1'!G104&lt;L110)</f>
        <v>0</v>
      </c>
      <c r="N110" s="27">
        <f t="shared" si="3"/>
        <v>0</v>
      </c>
      <c r="O110" s="27" t="e">
        <f>'Form Responses 1'!H104/'Form Responses 1'!I104*(1-$C$3)</f>
        <v>#DIV/0!</v>
      </c>
      <c r="P110" s="28" t="e">
        <f>'Form Responses 1'!H104/'Form Responses 1'!I104*(1+$C$3)</f>
        <v>#DIV/0!</v>
      </c>
      <c r="Q110" s="30" t="s">
        <v>157</v>
      </c>
      <c r="R110" s="27">
        <f t="shared" si="4"/>
        <v>0</v>
      </c>
      <c r="S110" s="27">
        <f>'Form Responses 1'!J104*$E$3*(1-$C$3)</f>
        <v>0</v>
      </c>
      <c r="T110" s="28">
        <f>'Form Responses 1'!J104*$E$3*(1+$C$3)</f>
        <v>0</v>
      </c>
      <c r="U110" s="29" t="b">
        <f>AND('Form Responses 1'!K104&gt;S110,'Form Responses 1'!K104&lt;T110)</f>
        <v>0</v>
      </c>
      <c r="V110" s="27">
        <f t="shared" si="5"/>
        <v>0</v>
      </c>
      <c r="W110" s="27">
        <f>0.5*$E$3*'Form Responses 1'!J104*'Form Responses 1'!J104*(1-$C$3)</f>
        <v>0</v>
      </c>
      <c r="X110" s="28">
        <f>0.5*$E$3*'Form Responses 1'!J104*'Form Responses 1'!J104*(1+$C$3)</f>
        <v>0</v>
      </c>
      <c r="Y110" s="29" t="b">
        <f>AND('Form Responses 1'!L104&gt;W110,'Form Responses 1'!L104&lt;X110)</f>
        <v>0</v>
      </c>
      <c r="Z110" s="27">
        <f t="shared" si="6"/>
        <v>0</v>
      </c>
      <c r="AA110" s="27" t="e">
        <f>'Form Responses 1'!M104/'Form Responses 1'!N104*(1-$C$3)</f>
        <v>#DIV/0!</v>
      </c>
      <c r="AB110" s="28" t="e">
        <f>'Form Responses 1'!M104/'Form Responses 1'!N104*(1+$C$3)</f>
        <v>#DIV/0!</v>
      </c>
      <c r="AC110" s="29" t="e">
        <f>AND('Form Responses 1'!O104&gt;AA110,'Form Responses 1'!O104&lt;AB110)</f>
        <v>#DIV/0!</v>
      </c>
      <c r="AD110" s="27" t="e">
        <f t="shared" si="7"/>
        <v>#DIV/0!</v>
      </c>
      <c r="AE110" s="27">
        <f>'Form Responses 1'!O104*$E$4*(1-$C$3)</f>
        <v>0</v>
      </c>
      <c r="AF110" s="28">
        <f>'Form Responses 1'!O104*$E$4*(1+$C$3)</f>
        <v>0</v>
      </c>
      <c r="AG110" s="29" t="b">
        <f>AND('Form Responses 1'!P104&gt;AE110,'Form Responses 1'!P104&lt;AF110)</f>
        <v>0</v>
      </c>
      <c r="AH110" s="27">
        <f t="shared" si="8"/>
        <v>0</v>
      </c>
      <c r="AI110" s="27">
        <f>0.5*$E$4*'Form Responses 1'!O104*'Form Responses 1'!O104*(1-$C$3)</f>
        <v>0</v>
      </c>
      <c r="AJ110" s="28">
        <f>0.5*$E$4*'Form Responses 1'!O104*'Form Responses 1'!O104*(1+$C$3)</f>
        <v>0</v>
      </c>
      <c r="AK110" s="29" t="b">
        <f>AND('Form Responses 1'!Q104&gt;AI110,'Form Responses 1'!Q104&lt;AJ110)</f>
        <v>0</v>
      </c>
      <c r="AL110" s="27">
        <f t="shared" si="9"/>
        <v>0</v>
      </c>
      <c r="AM110" s="27">
        <f>'Form Responses 1'!F104*(1-$C$3)</f>
        <v>0</v>
      </c>
      <c r="AN110" s="28">
        <f>'Form Responses 1'!F104*(1+$C$3)</f>
        <v>0</v>
      </c>
      <c r="AO110" s="29" t="b">
        <f>AND('Form Responses 1'!R104&gt;AM110,'Form Responses 1'!R104&lt;AN110)</f>
        <v>0</v>
      </c>
      <c r="AP110" s="27">
        <f t="shared" si="10"/>
        <v>0</v>
      </c>
      <c r="AQ110" s="27">
        <f>'Form Responses 1'!G104*(1-$C$3)</f>
        <v>0</v>
      </c>
      <c r="AR110" s="28">
        <f>'Form Responses 1'!G104*(1+$C$3)</f>
        <v>0</v>
      </c>
      <c r="AS110" s="29" t="b">
        <f>AND('Form Responses 1'!S104&gt;AQ110,'Form Responses 1'!S104&lt;AR110)</f>
        <v>0</v>
      </c>
      <c r="AT110" s="27">
        <f t="shared" si="11"/>
        <v>0</v>
      </c>
      <c r="AU110" s="27">
        <f>('Form Responses 1'!K104+'Form Responses 1'!P104)*(1-$C$3)</f>
        <v>0</v>
      </c>
      <c r="AV110" s="28">
        <f>('Form Responses 1'!K104+'Form Responses 1'!P104)*(1+$C$3)</f>
        <v>0</v>
      </c>
      <c r="AW110" s="29" t="b">
        <f>AND('Form Responses 1'!T104&gt;AU110,'Form Responses 1'!T104&lt;AV110)</f>
        <v>0</v>
      </c>
      <c r="AX110" s="27">
        <f t="shared" si="12"/>
        <v>0</v>
      </c>
      <c r="AY110" s="27">
        <f>('Form Responses 1'!L104+'Form Responses 1'!Q104)*(1-$C$3)</f>
        <v>0</v>
      </c>
      <c r="AZ110" s="28">
        <f>('Form Responses 1'!L104+'Form Responses 1'!Q104)*(1+$C$3)</f>
        <v>0</v>
      </c>
      <c r="BA110" s="29" t="b">
        <f>AND('Form Responses 1'!U104&gt;AY110,'Form Responses 1'!U104&lt;AZ110)</f>
        <v>0</v>
      </c>
      <c r="BB110" s="27">
        <f t="shared" si="13"/>
        <v>0</v>
      </c>
      <c r="BC110" s="27" t="e">
        <f>('Form Responses 1'!R104-'Form Responses 1'!T104)/'Form Responses 1'!R104*100</f>
        <v>#DIV/0!</v>
      </c>
      <c r="BD110" s="27" t="e">
        <f>IF(AND(BC110&gt;=20,'Form Responses 1'!V104=$BC$1)=TRUE,1,0)</f>
        <v>#DIV/0!</v>
      </c>
      <c r="BE110" s="27" t="e">
        <f>IF(AND(BC110&gt;=0,BC110&lt;=20,'Form Responses 1'!V104=$BC$2)=TRUE,1,0)</f>
        <v>#DIV/0!</v>
      </c>
      <c r="BF110" s="27" t="e">
        <f t="shared" si="14"/>
        <v>#DIV/0!</v>
      </c>
      <c r="BG110" s="27" t="e">
        <f t="shared" si="15"/>
        <v>#DIV/0!</v>
      </c>
      <c r="BH110" s="27" t="e">
        <f>('Form Responses 1'!S104-'Form Responses 1'!U104)/'Form Responses 1'!S104*100</f>
        <v>#DIV/0!</v>
      </c>
      <c r="BI110" s="28" t="e">
        <f>IF(AND(BH110&gt;=20,'Form Responses 1'!W104=$BH$1)=TRUE,1,0)</f>
        <v>#DIV/0!</v>
      </c>
      <c r="BJ110" s="28" t="e">
        <f>IF(AND(BH110&gt;=0,BH110&lt;=20,'Form Responses 1'!W104=$BH$2)=TRUE,1,0)</f>
        <v>#DIV/0!</v>
      </c>
      <c r="BK110" s="28" t="e">
        <f t="shared" si="16"/>
        <v>#DIV/0!</v>
      </c>
      <c r="BL110" s="27" t="e">
        <f t="shared" si="17"/>
        <v>#DIV/0!</v>
      </c>
      <c r="BM110" s="7"/>
    </row>
    <row r="111" spans="1:65" ht="13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</row>
    <row r="112" spans="1:65" ht="13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</row>
    <row r="113" spans="1:65" ht="13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</row>
    <row r="114" spans="1:65" ht="13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</row>
    <row r="115" spans="1:65" ht="13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</row>
    <row r="116" spans="1:65" ht="13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</row>
    <row r="117" spans="1:65" ht="13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</row>
    <row r="118" spans="1:65" ht="13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</row>
    <row r="119" spans="1:65" ht="13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</row>
    <row r="120" spans="1:65" ht="13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</row>
    <row r="121" spans="1:65" ht="13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</row>
    <row r="122" spans="1:65" ht="13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</row>
    <row r="123" spans="1:65" ht="13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</row>
    <row r="124" spans="1:65" ht="13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</row>
    <row r="125" spans="1:65" ht="13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</row>
    <row r="126" spans="1:65" ht="13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</row>
    <row r="127" spans="1:65" ht="13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</row>
    <row r="128" spans="1:65" ht="13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</row>
    <row r="129" spans="1:65" ht="13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</row>
    <row r="130" spans="1:65" ht="13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</row>
    <row r="131" spans="1:65" ht="13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</row>
    <row r="132" spans="1:65" ht="13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</row>
    <row r="133" spans="1:65" ht="13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</row>
    <row r="134" spans="1:65" ht="13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</row>
    <row r="135" spans="1:65" ht="13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</row>
    <row r="136" spans="1:65" ht="13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</row>
    <row r="137" spans="1:65" ht="13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</row>
    <row r="138" spans="1:65" ht="13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</row>
    <row r="139" spans="1:65" ht="13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</row>
    <row r="140" spans="1:65" ht="13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</row>
    <row r="141" spans="1:65" ht="13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</row>
    <row r="142" spans="1:65" ht="13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</row>
    <row r="143" spans="1:65" ht="13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</row>
    <row r="144" spans="1:65" ht="13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</row>
    <row r="145" spans="1:65" ht="13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</row>
    <row r="146" spans="1:65" ht="13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</row>
    <row r="147" spans="1:65" ht="13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</row>
    <row r="148" spans="1:65" ht="13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</row>
    <row r="149" spans="1:65" ht="13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</row>
    <row r="150" spans="1:65" ht="13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</row>
    <row r="151" spans="1:65" ht="13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</row>
    <row r="152" spans="1:65" ht="13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</row>
    <row r="153" spans="1:65" ht="13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</row>
    <row r="154" spans="1:65" ht="13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</row>
    <row r="155" spans="1:65" ht="13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</row>
    <row r="156" spans="1:65" ht="13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</row>
    <row r="157" spans="1:65" ht="13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</row>
    <row r="158" spans="1:65" ht="13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</row>
    <row r="159" spans="1:65" ht="13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</row>
    <row r="160" spans="1:65" ht="13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</row>
    <row r="161" spans="1:65" ht="13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</row>
    <row r="162" spans="1:65" ht="13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</row>
    <row r="163" spans="1:65" ht="13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</row>
    <row r="164" spans="1:65" ht="13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</row>
    <row r="165" spans="1:65" ht="13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</row>
    <row r="166" spans="1:65" ht="13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</row>
    <row r="167" spans="1:65" ht="13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</row>
    <row r="168" spans="1:65" ht="13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</row>
    <row r="169" spans="1:65" ht="13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</row>
    <row r="170" spans="1:65" ht="13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</row>
    <row r="171" spans="1:65" ht="13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</row>
    <row r="172" spans="1:65" ht="13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</row>
    <row r="173" spans="1:65" ht="13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</row>
    <row r="174" spans="1:65" ht="13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</row>
    <row r="175" spans="1:65" ht="13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</row>
    <row r="176" spans="1:65" ht="13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</row>
    <row r="177" spans="1:65" ht="13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</row>
    <row r="178" spans="1:65" ht="13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</row>
    <row r="179" spans="1:65" ht="13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</row>
    <row r="180" spans="1:65" ht="13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</row>
    <row r="181" spans="1:65" ht="13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</row>
    <row r="182" spans="1:65" ht="13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</row>
    <row r="183" spans="1:65" ht="13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</row>
    <row r="184" spans="1:65" ht="13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</row>
    <row r="185" spans="1:65" ht="13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</row>
    <row r="186" spans="1:65" ht="13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</row>
    <row r="187" spans="1:65" ht="13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</row>
    <row r="188" spans="1:65" ht="13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</row>
    <row r="189" spans="1:65" ht="13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</row>
    <row r="190" spans="1:65" ht="13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</row>
    <row r="191" spans="1:65" ht="13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</row>
    <row r="192" spans="1:65" ht="13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</row>
    <row r="193" spans="1:65" ht="13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</row>
    <row r="194" spans="1:65" ht="13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</row>
    <row r="195" spans="1:65" ht="13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</row>
    <row r="196" spans="1:65" ht="13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</row>
    <row r="197" spans="1:65" ht="13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</row>
    <row r="198" spans="1:65" ht="13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</row>
    <row r="199" spans="1:65" ht="13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</row>
    <row r="200" spans="1:65" ht="13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</row>
    <row r="201" spans="1:65" ht="13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</row>
    <row r="202" spans="1:65" ht="13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</row>
    <row r="203" spans="1:65" ht="13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</row>
    <row r="204" spans="1:65" ht="13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</row>
    <row r="205" spans="1:65" ht="13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</row>
    <row r="206" spans="1:65" ht="13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</row>
    <row r="207" spans="1:65" ht="13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</row>
    <row r="208" spans="1:65" ht="13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</row>
    <row r="209" spans="1:65" ht="13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</row>
    <row r="210" spans="1:65" ht="13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</row>
    <row r="211" spans="1:65" ht="13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</row>
    <row r="212" spans="1:65" ht="13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</row>
    <row r="213" spans="1:65" ht="13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</row>
    <row r="214" spans="1:65" ht="13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</row>
    <row r="215" spans="1:65" ht="13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</row>
    <row r="216" spans="1:65" ht="13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</row>
    <row r="217" spans="1:65" ht="13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</row>
    <row r="218" spans="1:65" ht="13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</row>
    <row r="219" spans="1:65" ht="13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</row>
    <row r="220" spans="1:65" ht="13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</row>
    <row r="221" spans="1:65" ht="13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</row>
    <row r="222" spans="1:65" ht="13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</row>
    <row r="223" spans="1:65" ht="13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</row>
    <row r="224" spans="1:65" ht="13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</row>
    <row r="225" spans="1:65" ht="13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</row>
    <row r="226" spans="1:65" ht="13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</row>
    <row r="227" spans="1:65" ht="13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</row>
    <row r="228" spans="1:65" ht="13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</row>
    <row r="229" spans="1:65" ht="13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</row>
    <row r="230" spans="1:65" ht="13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</row>
    <row r="231" spans="1:65" ht="13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</row>
    <row r="232" spans="1:65" ht="13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</row>
    <row r="233" spans="1:65" ht="13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</row>
    <row r="234" spans="1:65" ht="13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</row>
    <row r="235" spans="1:65" ht="13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</row>
    <row r="236" spans="1:65" ht="13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</row>
    <row r="237" spans="1:65" ht="13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</row>
    <row r="238" spans="1:65" ht="13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</row>
    <row r="239" spans="1:65" ht="13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</row>
    <row r="240" spans="1:65" ht="13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</row>
    <row r="241" spans="1:65" ht="13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</row>
    <row r="242" spans="1:65" ht="13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</row>
    <row r="243" spans="1:65" ht="13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</row>
    <row r="244" spans="1:65" ht="13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</row>
    <row r="245" spans="1:65" ht="13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</row>
    <row r="246" spans="1:65" ht="13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</row>
    <row r="247" spans="1:65" ht="13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</row>
    <row r="248" spans="1:65" ht="13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</row>
    <row r="249" spans="1:65" ht="13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</row>
    <row r="250" spans="1:65" ht="13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</row>
    <row r="251" spans="1:65" ht="13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</row>
    <row r="252" spans="1:65" ht="13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</row>
    <row r="253" spans="1:65" ht="13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</row>
    <row r="254" spans="1:65" ht="13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</row>
    <row r="255" spans="1:65" ht="13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</row>
    <row r="256" spans="1:65" ht="13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</row>
    <row r="257" spans="1:65" ht="13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</row>
    <row r="258" spans="1:65" ht="13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</row>
    <row r="259" spans="1:65" ht="13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</row>
    <row r="260" spans="1:65" ht="13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</row>
    <row r="261" spans="1:65" ht="13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</row>
    <row r="262" spans="1:65" ht="13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</row>
    <row r="263" spans="1:65" ht="13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</row>
    <row r="264" spans="1:65" ht="13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</row>
    <row r="265" spans="1:65" ht="13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</row>
    <row r="266" spans="1:65" ht="13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</row>
    <row r="267" spans="1:65" ht="13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</row>
    <row r="268" spans="1:65" ht="13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</row>
    <row r="269" spans="1:65" ht="13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</row>
    <row r="270" spans="1:65" ht="13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</row>
    <row r="271" spans="1:65" ht="13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</row>
    <row r="272" spans="1:65" ht="13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</row>
    <row r="273" spans="1:65" ht="13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</row>
    <row r="274" spans="1:65" ht="13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</row>
    <row r="275" spans="1:65" ht="13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</row>
    <row r="276" spans="1:65" ht="13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</row>
    <row r="277" spans="1:65" ht="13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</row>
    <row r="278" spans="1:65" ht="13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</row>
    <row r="279" spans="1:65" ht="13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</row>
    <row r="280" spans="1:65" ht="13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</row>
    <row r="281" spans="1:65" ht="13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</row>
    <row r="282" spans="1:65" ht="13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</row>
    <row r="283" spans="1:65" ht="13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</row>
    <row r="284" spans="1:65" ht="13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</row>
    <row r="285" spans="1:65" ht="13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</row>
    <row r="286" spans="1:65" ht="13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</row>
    <row r="287" spans="1:65" ht="13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</row>
    <row r="288" spans="1:65" ht="13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</row>
    <row r="289" spans="1:65" ht="13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</row>
    <row r="290" spans="1:65" ht="13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</row>
    <row r="291" spans="1:65" ht="13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</row>
    <row r="292" spans="1:65" ht="13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</row>
    <row r="293" spans="1:65" ht="13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</row>
    <row r="294" spans="1:65" ht="13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</row>
    <row r="295" spans="1:65" ht="13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</row>
    <row r="296" spans="1:65" ht="13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</row>
    <row r="297" spans="1:65" ht="13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</row>
    <row r="298" spans="1:65" ht="13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</row>
    <row r="299" spans="1:65" ht="13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</row>
    <row r="300" spans="1:65" ht="13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</row>
    <row r="301" spans="1:65" ht="13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</row>
    <row r="302" spans="1:65" ht="13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</row>
    <row r="303" spans="1:65" ht="13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</row>
    <row r="304" spans="1:65" ht="13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</row>
    <row r="305" spans="1:65" ht="13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</row>
    <row r="306" spans="1:65" ht="13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</row>
    <row r="307" spans="1:65" ht="13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</row>
    <row r="308" spans="1:65" ht="13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</row>
    <row r="309" spans="1:65" ht="13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</row>
    <row r="310" spans="1:65" ht="13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</row>
    <row r="311" spans="1:65" ht="13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</row>
    <row r="312" spans="1:65" ht="13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</row>
    <row r="313" spans="1:65" ht="13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</row>
    <row r="314" spans="1:65" ht="13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</row>
    <row r="315" spans="1:65" ht="13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</row>
    <row r="316" spans="1:65" ht="13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</row>
    <row r="317" spans="1:65" ht="13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</row>
    <row r="318" spans="1:65" ht="13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</row>
    <row r="319" spans="1:65" ht="13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</row>
    <row r="320" spans="1:65" ht="13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</row>
    <row r="321" spans="1:65" ht="13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</row>
    <row r="322" spans="1:65" ht="13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</row>
    <row r="323" spans="1:65" ht="13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</row>
    <row r="324" spans="1:65" ht="13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</row>
    <row r="325" spans="1:65" ht="13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</row>
    <row r="326" spans="1:65" ht="13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</row>
    <row r="327" spans="1:65" ht="13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</row>
    <row r="328" spans="1:65" ht="13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</row>
    <row r="329" spans="1:65" ht="13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</row>
    <row r="330" spans="1:65" ht="13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</row>
    <row r="331" spans="1:65" ht="13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</row>
    <row r="332" spans="1:65" ht="13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</row>
    <row r="333" spans="1:65" ht="13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</row>
    <row r="334" spans="1:65" ht="13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</row>
    <row r="335" spans="1:65" ht="13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</row>
    <row r="336" spans="1:65" ht="13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</row>
    <row r="337" spans="1:65" ht="13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</row>
    <row r="338" spans="1:65" ht="13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</row>
    <row r="339" spans="1:65" ht="13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</row>
    <row r="340" spans="1:65" ht="13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</row>
    <row r="341" spans="1:65" ht="13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</row>
    <row r="342" spans="1:65" ht="13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</row>
    <row r="343" spans="1:65" ht="13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</row>
    <row r="344" spans="1:65" ht="13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</row>
    <row r="345" spans="1:65" ht="13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</row>
    <row r="346" spans="1:65" ht="13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</row>
    <row r="347" spans="1:65" ht="13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</row>
    <row r="348" spans="1:65" ht="13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</row>
    <row r="349" spans="1:65" ht="13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</row>
    <row r="350" spans="1:65" ht="13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</row>
    <row r="351" spans="1:65" ht="13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</row>
    <row r="352" spans="1:65" ht="13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</row>
    <row r="353" spans="1:65" ht="13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</row>
    <row r="354" spans="1:65" ht="13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</row>
    <row r="355" spans="1:65" ht="13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</row>
    <row r="356" spans="1:65" ht="13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</row>
    <row r="357" spans="1:65" ht="13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</row>
    <row r="358" spans="1:65" ht="13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</row>
    <row r="359" spans="1:65" ht="13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</row>
    <row r="360" spans="1:65" ht="13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</row>
    <row r="361" spans="1:65" ht="13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</row>
    <row r="362" spans="1:65" ht="13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</row>
    <row r="363" spans="1:65" ht="13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</row>
    <row r="364" spans="1:65" ht="13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</row>
    <row r="365" spans="1:65" ht="13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</row>
    <row r="366" spans="1:65" ht="13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</row>
    <row r="367" spans="1:65" ht="13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</row>
    <row r="368" spans="1:65" ht="13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</row>
    <row r="369" spans="1:65" ht="13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</row>
    <row r="370" spans="1:65" ht="13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</row>
    <row r="371" spans="1:65" ht="13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</row>
    <row r="372" spans="1:65" ht="13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</row>
    <row r="373" spans="1:65" ht="13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</row>
    <row r="374" spans="1:65" ht="13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</row>
    <row r="375" spans="1:65" ht="13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</row>
    <row r="376" spans="1:65" ht="13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</row>
    <row r="377" spans="1:65" ht="13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</row>
    <row r="378" spans="1:65" ht="13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</row>
    <row r="379" spans="1:65" ht="13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</row>
    <row r="380" spans="1:65" ht="13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</row>
    <row r="381" spans="1:65" ht="13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</row>
    <row r="382" spans="1:65" ht="13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</row>
    <row r="383" spans="1:65" ht="13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</row>
    <row r="384" spans="1:65" ht="13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</row>
    <row r="385" spans="1:65" ht="13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</row>
    <row r="386" spans="1:65" ht="13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</row>
    <row r="387" spans="1:65" ht="13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</row>
    <row r="388" spans="1:65" ht="13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</row>
    <row r="389" spans="1:65" ht="13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</row>
    <row r="390" spans="1:65" ht="13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</row>
    <row r="391" spans="1:65" ht="13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</row>
    <row r="392" spans="1:65" ht="13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</row>
    <row r="393" spans="1:65" ht="13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</row>
    <row r="394" spans="1:65" ht="13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</row>
    <row r="395" spans="1:65" ht="13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</row>
    <row r="396" spans="1:65" ht="13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</row>
    <row r="397" spans="1:65" ht="13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</row>
    <row r="398" spans="1:65" ht="13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</row>
    <row r="399" spans="1:65" ht="13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</row>
    <row r="400" spans="1:65" ht="13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</row>
    <row r="401" spans="1:65" ht="13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</row>
    <row r="402" spans="1:65" ht="13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</row>
    <row r="403" spans="1:65" ht="13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</row>
    <row r="404" spans="1:65" ht="13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</row>
    <row r="405" spans="1:65" ht="13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</row>
    <row r="406" spans="1:65" ht="13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</row>
    <row r="407" spans="1:65" ht="13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</row>
    <row r="408" spans="1:65" ht="13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</row>
    <row r="409" spans="1:65" ht="13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</row>
    <row r="410" spans="1:65" ht="13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</row>
    <row r="411" spans="1:65" ht="13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</row>
    <row r="412" spans="1:65" ht="13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</row>
    <row r="413" spans="1:65" ht="13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</row>
    <row r="414" spans="1:65" ht="13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</row>
    <row r="415" spans="1:65" ht="13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</row>
    <row r="416" spans="1:65" ht="13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</row>
    <row r="417" spans="1:65" ht="13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</row>
    <row r="418" spans="1:65" ht="13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</row>
    <row r="419" spans="1:65" ht="13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</row>
    <row r="420" spans="1:65" ht="13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</row>
    <row r="421" spans="1:65" ht="13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</row>
    <row r="422" spans="1:65" ht="13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</row>
    <row r="423" spans="1:65" ht="13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</row>
    <row r="424" spans="1:65" ht="13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</row>
    <row r="425" spans="1:65" ht="13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</row>
    <row r="426" spans="1:65" ht="13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</row>
    <row r="427" spans="1:65" ht="13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</row>
    <row r="428" spans="1:65" ht="13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</row>
    <row r="429" spans="1:65" ht="13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</row>
    <row r="430" spans="1:65" ht="13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</row>
    <row r="431" spans="1:65" ht="13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</row>
    <row r="432" spans="1:65" ht="13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</row>
    <row r="433" spans="1:65" ht="13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</row>
    <row r="434" spans="1:65" ht="13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</row>
    <row r="435" spans="1:65" ht="13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</row>
    <row r="436" spans="1:65" ht="13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</row>
    <row r="437" spans="1:65" ht="13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</row>
    <row r="438" spans="1:65" ht="13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</row>
    <row r="439" spans="1:65" ht="13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</row>
    <row r="440" spans="1:65" ht="13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</row>
    <row r="441" spans="1:65" ht="13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</row>
    <row r="442" spans="1:65" ht="13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</row>
    <row r="443" spans="1:65" ht="13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</row>
    <row r="444" spans="1:65" ht="13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</row>
    <row r="445" spans="1:65" ht="13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</row>
    <row r="446" spans="1:65" ht="13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</row>
    <row r="447" spans="1:65" ht="13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</row>
    <row r="448" spans="1:65" ht="13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</row>
    <row r="449" spans="1:65" ht="13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</row>
    <row r="450" spans="1:65" ht="13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</row>
    <row r="451" spans="1:65" ht="13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</row>
    <row r="452" spans="1:65" ht="13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</row>
    <row r="453" spans="1:65" ht="13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</row>
    <row r="454" spans="1:65" ht="13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</row>
    <row r="455" spans="1:65" ht="13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</row>
    <row r="456" spans="1:65" ht="13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</row>
    <row r="457" spans="1:65" ht="13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</row>
    <row r="458" spans="1:65" ht="13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</row>
    <row r="459" spans="1:65" ht="13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</row>
    <row r="460" spans="1:65" ht="13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</row>
    <row r="461" spans="1:65" ht="13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</row>
    <row r="462" spans="1:65" ht="13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</row>
    <row r="463" spans="1:65" ht="13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</row>
    <row r="464" spans="1:65" ht="13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</row>
    <row r="465" spans="1:65" ht="13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</row>
    <row r="466" spans="1:65" ht="13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</row>
    <row r="467" spans="1:65" ht="13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</row>
    <row r="468" spans="1:65" ht="13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</row>
    <row r="469" spans="1:65" ht="13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</row>
    <row r="470" spans="1:65" ht="13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</row>
    <row r="471" spans="1:65" ht="13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</row>
    <row r="472" spans="1:65" ht="13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</row>
    <row r="473" spans="1:65" ht="13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</row>
    <row r="474" spans="1:65" ht="13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</row>
    <row r="475" spans="1:65" ht="13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</row>
    <row r="476" spans="1:65" ht="13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</row>
    <row r="477" spans="1:65" ht="13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</row>
    <row r="478" spans="1:65" ht="13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</row>
    <row r="479" spans="1:65" ht="13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</row>
    <row r="480" spans="1:65" ht="13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</row>
    <row r="481" spans="1:65" ht="13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</row>
    <row r="482" spans="1:65" ht="13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</row>
    <row r="483" spans="1:65" ht="13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</row>
    <row r="484" spans="1:65" ht="13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</row>
    <row r="485" spans="1:65" ht="13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</row>
    <row r="486" spans="1:65" ht="13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</row>
    <row r="487" spans="1:65" ht="13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</row>
    <row r="488" spans="1:65" ht="13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</row>
    <row r="489" spans="1:65" ht="13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</row>
    <row r="490" spans="1:65" ht="13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</row>
    <row r="491" spans="1:65" ht="13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</row>
    <row r="492" spans="1:65" ht="13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</row>
    <row r="493" spans="1:65" ht="13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</row>
    <row r="494" spans="1:65" ht="13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</row>
    <row r="495" spans="1:65" ht="13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</row>
    <row r="496" spans="1:65" ht="13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</row>
    <row r="497" spans="1:65" ht="13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</row>
    <row r="498" spans="1:65" ht="13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</row>
    <row r="499" spans="1:65" ht="13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</row>
    <row r="500" spans="1:65" ht="13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</row>
    <row r="501" spans="1:65" ht="13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</row>
    <row r="502" spans="1:65" ht="13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</row>
    <row r="503" spans="1:65" ht="13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</row>
    <row r="504" spans="1:65" ht="13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</row>
    <row r="505" spans="1:65" ht="13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</row>
    <row r="506" spans="1:65" ht="13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</row>
    <row r="507" spans="1:65" ht="13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</row>
    <row r="508" spans="1:65" ht="13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</row>
    <row r="509" spans="1:65" ht="13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</row>
    <row r="510" spans="1:65" ht="13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</row>
    <row r="511" spans="1:65" ht="13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</row>
    <row r="512" spans="1:65" ht="13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</row>
    <row r="513" spans="1:65" ht="13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</row>
    <row r="514" spans="1:65" ht="13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</row>
    <row r="515" spans="1:65" ht="13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</row>
    <row r="516" spans="1:65" ht="13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</row>
    <row r="517" spans="1:65" ht="13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</row>
    <row r="518" spans="1:65" ht="13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</row>
    <row r="519" spans="1:65" ht="13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</row>
    <row r="520" spans="1:65" ht="13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</row>
    <row r="521" spans="1:65" ht="13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</row>
    <row r="522" spans="1:65" ht="13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</row>
    <row r="523" spans="1:65" ht="13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</row>
    <row r="524" spans="1:65" ht="13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</row>
    <row r="525" spans="1:65" ht="13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</row>
    <row r="526" spans="1:65" ht="13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</row>
    <row r="527" spans="1:65" ht="13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</row>
    <row r="528" spans="1:65" ht="13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</row>
    <row r="529" spans="1:65" ht="13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</row>
    <row r="530" spans="1:65" ht="13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</row>
    <row r="531" spans="1:65" ht="13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</row>
    <row r="532" spans="1:65" ht="13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</row>
    <row r="533" spans="1:65" ht="13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</row>
    <row r="534" spans="1:65" ht="13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</row>
    <row r="535" spans="1:65" ht="13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</row>
    <row r="536" spans="1:65" ht="13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</row>
    <row r="537" spans="1:65" ht="13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</row>
    <row r="538" spans="1:65" ht="13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</row>
    <row r="539" spans="1:65" ht="13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</row>
    <row r="540" spans="1:65" ht="13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</row>
    <row r="541" spans="1:65" ht="13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</row>
    <row r="542" spans="1:65" ht="13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</row>
    <row r="543" spans="1:65" ht="13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</row>
    <row r="544" spans="1:65" ht="13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</row>
    <row r="545" spans="1:65" ht="13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</row>
    <row r="546" spans="1:65" ht="13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</row>
    <row r="547" spans="1:65" ht="13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</row>
    <row r="548" spans="1:65" ht="13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</row>
    <row r="549" spans="1:65" ht="13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</row>
    <row r="550" spans="1:65" ht="13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</row>
    <row r="551" spans="1:65" ht="13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</row>
    <row r="552" spans="1:65" ht="13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</row>
    <row r="553" spans="1:65" ht="13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</row>
    <row r="554" spans="1:65" ht="13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</row>
    <row r="555" spans="1:65" ht="13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</row>
    <row r="556" spans="1:65" ht="13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</row>
    <row r="557" spans="1:65" ht="13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</row>
    <row r="558" spans="1:65" ht="13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</row>
    <row r="559" spans="1:65" ht="13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</row>
    <row r="560" spans="1:65" ht="13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</row>
    <row r="561" spans="1:65" ht="13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</row>
    <row r="562" spans="1:65" ht="13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</row>
    <row r="563" spans="1:65" ht="13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</row>
    <row r="564" spans="1:65" ht="13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</row>
    <row r="565" spans="1:65" ht="13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</row>
    <row r="566" spans="1:65" ht="13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</row>
    <row r="567" spans="1:65" ht="13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</row>
    <row r="568" spans="1:65" ht="13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</row>
    <row r="569" spans="1:65" ht="13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</row>
    <row r="570" spans="1:65" ht="13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</row>
    <row r="571" spans="1:65" ht="13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</row>
    <row r="572" spans="1:65" ht="13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</row>
    <row r="573" spans="1:65" ht="13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</row>
    <row r="574" spans="1:65" ht="13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</row>
    <row r="575" spans="1:65" ht="13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</row>
    <row r="576" spans="1:65" ht="13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</row>
    <row r="577" spans="1:65" ht="13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</row>
    <row r="578" spans="1:65" ht="13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</row>
    <row r="579" spans="1:65" ht="13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</row>
    <row r="580" spans="1:65" ht="13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</row>
    <row r="581" spans="1:65" ht="13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</row>
    <row r="582" spans="1:65" ht="13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</row>
    <row r="583" spans="1:65" ht="13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</row>
    <row r="584" spans="1:65" ht="13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</row>
    <row r="585" spans="1:65" ht="13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</row>
    <row r="586" spans="1:65" ht="13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</row>
    <row r="587" spans="1:65" ht="13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</row>
    <row r="588" spans="1:65" ht="13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</row>
    <row r="589" spans="1:65" ht="13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</row>
    <row r="590" spans="1:65" ht="13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</row>
    <row r="591" spans="1:65" ht="13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</row>
    <row r="592" spans="1:65" ht="13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</row>
    <row r="593" spans="1:65" ht="13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</row>
    <row r="594" spans="1:65" ht="13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</row>
    <row r="595" spans="1:65" ht="13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</row>
    <row r="596" spans="1:65" ht="13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</row>
    <row r="597" spans="1:65" ht="13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</row>
    <row r="598" spans="1:65" ht="13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</row>
    <row r="599" spans="1:65" ht="13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</row>
    <row r="600" spans="1:65" ht="13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</row>
    <row r="601" spans="1:65" ht="13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</row>
    <row r="602" spans="1:65" ht="13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</row>
    <row r="603" spans="1:65" ht="13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</row>
    <row r="604" spans="1:65" ht="13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</row>
    <row r="605" spans="1:65" ht="13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</row>
    <row r="606" spans="1:65" ht="13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</row>
    <row r="607" spans="1:65" ht="13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</row>
    <row r="608" spans="1:65" ht="13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</row>
    <row r="609" spans="1:65" ht="13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</row>
    <row r="610" spans="1:65" ht="13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</row>
    <row r="611" spans="1:65" ht="13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</row>
    <row r="612" spans="1:65" ht="13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</row>
    <row r="613" spans="1:65" ht="13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</row>
    <row r="614" spans="1:65" ht="13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</row>
    <row r="615" spans="1:65" ht="13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</row>
    <row r="616" spans="1:65" ht="13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</row>
    <row r="617" spans="1:65" ht="13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</row>
    <row r="618" spans="1:65" ht="13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</row>
    <row r="619" spans="1:65" ht="13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</row>
    <row r="620" spans="1:65" ht="13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</row>
    <row r="621" spans="1:65" ht="13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</row>
    <row r="622" spans="1:65" ht="13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</row>
    <row r="623" spans="1:65" ht="13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</row>
    <row r="624" spans="1:65" ht="13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</row>
    <row r="625" spans="1:65" ht="13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</row>
    <row r="626" spans="1:65" ht="13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</row>
    <row r="627" spans="1:65" ht="13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</row>
    <row r="628" spans="1:65" ht="13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</row>
    <row r="629" spans="1:65" ht="13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</row>
    <row r="630" spans="1:65" ht="13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</row>
    <row r="631" spans="1:65" ht="13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</row>
    <row r="632" spans="1:65" ht="13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</row>
    <row r="633" spans="1:65" ht="13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</row>
    <row r="634" spans="1:65" ht="13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</row>
    <row r="635" spans="1:65" ht="13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</row>
    <row r="636" spans="1:65" ht="13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</row>
    <row r="637" spans="1:65" ht="13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</row>
    <row r="638" spans="1:65" ht="13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</row>
    <row r="639" spans="1:65" ht="13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</row>
    <row r="640" spans="1:65" ht="13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</row>
    <row r="641" spans="1:65" ht="13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</row>
    <row r="642" spans="1:65" ht="13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</row>
    <row r="643" spans="1:65" ht="13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</row>
    <row r="644" spans="1:65" ht="13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</row>
    <row r="645" spans="1:65" ht="13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</row>
    <row r="646" spans="1:65" ht="13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</row>
    <row r="647" spans="1:65" ht="13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</row>
    <row r="648" spans="1:65" ht="13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</row>
    <row r="649" spans="1:65" ht="13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</row>
    <row r="650" spans="1:65" ht="13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</row>
    <row r="651" spans="1:65" ht="13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</row>
    <row r="652" spans="1:65" ht="13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</row>
    <row r="653" spans="1:65" ht="13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</row>
    <row r="654" spans="1:65" ht="13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</row>
    <row r="655" spans="1:65" ht="13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</row>
    <row r="656" spans="1:65" ht="13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</row>
    <row r="657" spans="1:65" ht="13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</row>
    <row r="658" spans="1:65" ht="13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</row>
    <row r="659" spans="1:65" ht="13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</row>
    <row r="660" spans="1:65" ht="13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</row>
    <row r="661" spans="1:65" ht="13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</row>
    <row r="662" spans="1:65" ht="13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</row>
    <row r="663" spans="1:65" ht="13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</row>
    <row r="664" spans="1:65" ht="13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</row>
    <row r="665" spans="1:65" ht="13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</row>
    <row r="666" spans="1:65" ht="13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</row>
    <row r="667" spans="1:65" ht="13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</row>
    <row r="668" spans="1:65" ht="13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</row>
    <row r="669" spans="1:65" ht="13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</row>
    <row r="670" spans="1:65" ht="13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</row>
    <row r="671" spans="1:65" ht="13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</row>
    <row r="672" spans="1:65" ht="13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</row>
    <row r="673" spans="1:65" ht="13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</row>
    <row r="674" spans="1:65" ht="13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</row>
    <row r="675" spans="1:65" ht="13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</row>
    <row r="676" spans="1:65" ht="13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</row>
    <row r="677" spans="1:65" ht="13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</row>
    <row r="678" spans="1:65" ht="13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</row>
    <row r="679" spans="1:65" ht="13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</row>
    <row r="680" spans="1:65" ht="13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</row>
    <row r="681" spans="1:65" ht="13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</row>
    <row r="682" spans="1:65" ht="13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</row>
    <row r="683" spans="1:65" ht="13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</row>
    <row r="684" spans="1:65" ht="13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</row>
    <row r="685" spans="1:65" ht="13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</row>
    <row r="686" spans="1:65" ht="13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</row>
    <row r="687" spans="1:65" ht="13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</row>
    <row r="688" spans="1:65" ht="13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</row>
    <row r="689" spans="1:65" ht="13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</row>
    <row r="690" spans="1:65" ht="13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</row>
    <row r="691" spans="1:65" ht="13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</row>
    <row r="692" spans="1:65" ht="13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</row>
    <row r="693" spans="1:65" ht="13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</row>
    <row r="694" spans="1:65" ht="13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</row>
    <row r="695" spans="1:65" ht="13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</row>
    <row r="696" spans="1:65" ht="13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</row>
    <row r="697" spans="1:65" ht="13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</row>
    <row r="698" spans="1:65" ht="13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</row>
    <row r="699" spans="1:65" ht="13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</row>
    <row r="700" spans="1:65" ht="13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</row>
    <row r="701" spans="1:65" ht="13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</row>
    <row r="702" spans="1:65" ht="13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</row>
    <row r="703" spans="1:65" ht="13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</row>
    <row r="704" spans="1:65" ht="13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</row>
    <row r="705" spans="1:65" ht="13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</row>
    <row r="706" spans="1:65" ht="13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</row>
    <row r="707" spans="1:65" ht="13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</row>
    <row r="708" spans="1:65" ht="13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</row>
    <row r="709" spans="1:65" ht="13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</row>
    <row r="710" spans="1:65" ht="13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</row>
    <row r="711" spans="1:65" ht="13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</row>
    <row r="712" spans="1:65" ht="13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</row>
    <row r="713" spans="1:65" ht="13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</row>
    <row r="714" spans="1:65" ht="13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</row>
    <row r="715" spans="1:65" ht="13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</row>
    <row r="716" spans="1:65" ht="13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</row>
    <row r="717" spans="1:65" ht="13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</row>
    <row r="718" spans="1:65" ht="13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</row>
    <row r="719" spans="1:65" ht="13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</row>
    <row r="720" spans="1:65" ht="13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</row>
    <row r="721" spans="1:65" ht="13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</row>
    <row r="722" spans="1:65" ht="13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</row>
    <row r="723" spans="1:65" ht="13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</row>
    <row r="724" spans="1:65" ht="13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</row>
    <row r="725" spans="1:65" ht="13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</row>
    <row r="726" spans="1:65" ht="13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</row>
    <row r="727" spans="1:65" ht="13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</row>
    <row r="728" spans="1:65" ht="13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</row>
    <row r="729" spans="1:65" ht="13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</row>
    <row r="730" spans="1:65" ht="13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</row>
    <row r="731" spans="1:65" ht="13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</row>
    <row r="732" spans="1:65" ht="13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</row>
    <row r="733" spans="1:65" ht="13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</row>
    <row r="734" spans="1:65" ht="13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</row>
    <row r="735" spans="1:65" ht="13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</row>
    <row r="736" spans="1:65" ht="13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</row>
    <row r="737" spans="1:65" ht="13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</row>
    <row r="738" spans="1:65" ht="13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</row>
    <row r="739" spans="1:65" ht="13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</row>
    <row r="740" spans="1:65" ht="13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</row>
    <row r="741" spans="1:65" ht="13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</row>
    <row r="742" spans="1:65" ht="13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</row>
    <row r="743" spans="1:65" ht="13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</row>
    <row r="744" spans="1:65" ht="13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</row>
    <row r="745" spans="1:65" ht="13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</row>
    <row r="746" spans="1:65" ht="13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</row>
    <row r="747" spans="1:65" ht="13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</row>
    <row r="748" spans="1:65" ht="13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</row>
    <row r="749" spans="1:65" ht="13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</row>
    <row r="750" spans="1:65" ht="13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</row>
    <row r="751" spans="1:65" ht="13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</row>
    <row r="752" spans="1:65" ht="13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</row>
    <row r="753" spans="1:65" ht="13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</row>
    <row r="754" spans="1:65" ht="13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</row>
    <row r="755" spans="1:65" ht="13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</row>
    <row r="756" spans="1:65" ht="13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</row>
    <row r="757" spans="1:65" ht="13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</row>
    <row r="758" spans="1:65" ht="13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</row>
    <row r="759" spans="1:65" ht="13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</row>
    <row r="760" spans="1:65" ht="13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</row>
    <row r="761" spans="1:65" ht="13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</row>
    <row r="762" spans="1:65" ht="13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</row>
    <row r="763" spans="1:65" ht="13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</row>
    <row r="764" spans="1:65" ht="13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</row>
    <row r="765" spans="1:65" ht="13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</row>
    <row r="766" spans="1:65" ht="13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</row>
    <row r="767" spans="1:65" ht="13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</row>
    <row r="768" spans="1:65" ht="13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</row>
    <row r="769" spans="1:65" ht="13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</row>
    <row r="770" spans="1:65" ht="13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</row>
    <row r="771" spans="1:65" ht="13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</row>
    <row r="772" spans="1:65" ht="13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</row>
    <row r="773" spans="1:65" ht="13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</row>
    <row r="774" spans="1:65" ht="13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</row>
    <row r="775" spans="1:65" ht="13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</row>
    <row r="776" spans="1:65" ht="13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</row>
    <row r="777" spans="1:65" ht="13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</row>
    <row r="778" spans="1:65" ht="13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</row>
    <row r="779" spans="1:65" ht="13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</row>
    <row r="780" spans="1:65" ht="13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</row>
    <row r="781" spans="1:65" ht="13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</row>
    <row r="782" spans="1:65" ht="13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</row>
    <row r="783" spans="1:65" ht="13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</row>
    <row r="784" spans="1:65" ht="13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</row>
    <row r="785" spans="1:65" ht="13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</row>
    <row r="786" spans="1:65" ht="13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</row>
    <row r="787" spans="1:65" ht="13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</row>
    <row r="788" spans="1:65" ht="13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</row>
    <row r="789" spans="1:65" ht="13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</row>
    <row r="790" spans="1:65" ht="13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</row>
    <row r="791" spans="1:65" ht="13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</row>
    <row r="792" spans="1:65" ht="13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</row>
    <row r="793" spans="1:65" ht="13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</row>
    <row r="794" spans="1:65" ht="13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</row>
    <row r="795" spans="1:65" ht="13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</row>
    <row r="796" spans="1:65" ht="13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</row>
    <row r="797" spans="1:65" ht="13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</row>
    <row r="798" spans="1:65" ht="13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</row>
    <row r="799" spans="1:65" ht="13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</row>
    <row r="800" spans="1:65" ht="13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</row>
    <row r="801" spans="1:65" ht="13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</row>
    <row r="802" spans="1:65" ht="13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</row>
    <row r="803" spans="1:65" ht="13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</row>
    <row r="804" spans="1:65" ht="13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</row>
    <row r="805" spans="1:65" ht="13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</row>
    <row r="806" spans="1:65" ht="13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</row>
    <row r="807" spans="1:65" ht="13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</row>
    <row r="808" spans="1:65" ht="13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</row>
    <row r="809" spans="1:65" ht="13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</row>
    <row r="810" spans="1:65" ht="13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</row>
    <row r="811" spans="1:65" ht="13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</row>
    <row r="812" spans="1:65" ht="13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</row>
    <row r="813" spans="1:65" ht="13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</row>
    <row r="814" spans="1:65" ht="13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</row>
    <row r="815" spans="1:65" ht="13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</row>
    <row r="816" spans="1:65" ht="13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</row>
    <row r="817" spans="1:65" ht="13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</row>
    <row r="818" spans="1:65" ht="13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</row>
    <row r="819" spans="1:65" ht="13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</row>
    <row r="820" spans="1:65" ht="13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</row>
    <row r="821" spans="1:65" ht="13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</row>
    <row r="822" spans="1:65" ht="13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</row>
    <row r="823" spans="1:65" ht="13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</row>
    <row r="824" spans="1:65" ht="13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</row>
    <row r="825" spans="1:65" ht="13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</row>
    <row r="826" spans="1:65" ht="13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</row>
    <row r="827" spans="1:65" ht="13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</row>
    <row r="828" spans="1:65" ht="13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</row>
    <row r="829" spans="1:65" ht="13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</row>
    <row r="830" spans="1:65" ht="13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</row>
    <row r="831" spans="1:65" ht="13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</row>
    <row r="832" spans="1:65" ht="13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</row>
    <row r="833" spans="1:65" ht="13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</row>
    <row r="834" spans="1:65" ht="13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</row>
    <row r="835" spans="1:65" ht="13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</row>
    <row r="836" spans="1:65" ht="13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</row>
    <row r="837" spans="1:65" ht="13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</row>
    <row r="838" spans="1:65" ht="13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</row>
    <row r="839" spans="1:65" ht="13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</row>
    <row r="840" spans="1:65" ht="13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</row>
    <row r="841" spans="1:65" ht="13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</row>
    <row r="842" spans="1:65" ht="13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</row>
    <row r="843" spans="1:65" ht="13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</row>
    <row r="844" spans="1:65" ht="13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</row>
    <row r="845" spans="1:65" ht="13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</row>
    <row r="846" spans="1:65" ht="13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</row>
    <row r="847" spans="1:65" ht="13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</row>
    <row r="848" spans="1:65" ht="13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</row>
    <row r="849" spans="1:65" ht="13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</row>
    <row r="850" spans="1:65" ht="13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</row>
    <row r="851" spans="1:65" ht="13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</row>
    <row r="852" spans="1:65" ht="13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</row>
    <row r="853" spans="1:65" ht="13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</row>
    <row r="854" spans="1:65" ht="13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</row>
    <row r="855" spans="1:65" ht="13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</row>
    <row r="856" spans="1:65" ht="13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</row>
    <row r="857" spans="1:65" ht="13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</row>
    <row r="858" spans="1:65" ht="13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</row>
    <row r="859" spans="1:65" ht="13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</row>
    <row r="860" spans="1:65" ht="13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</row>
    <row r="861" spans="1:65" ht="13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</row>
    <row r="862" spans="1:65" ht="13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</row>
    <row r="863" spans="1:65" ht="13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</row>
    <row r="864" spans="1:65" ht="13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</row>
    <row r="865" spans="1:65" ht="13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</row>
    <row r="866" spans="1:65" ht="13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</row>
    <row r="867" spans="1:65" ht="13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</row>
    <row r="868" spans="1:65" ht="13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</row>
    <row r="869" spans="1:65" ht="13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</row>
    <row r="870" spans="1:65" ht="13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</row>
    <row r="871" spans="1:65" ht="13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</row>
    <row r="872" spans="1:65" ht="13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</row>
    <row r="873" spans="1:65" ht="13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</row>
    <row r="874" spans="1:65" ht="13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</row>
    <row r="875" spans="1:65" ht="13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</row>
    <row r="876" spans="1:65" ht="13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</row>
    <row r="877" spans="1:65" ht="13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</row>
    <row r="878" spans="1:65" ht="13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</row>
    <row r="879" spans="1:65" ht="13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</row>
    <row r="880" spans="1:65" ht="13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</row>
    <row r="881" spans="1:65" ht="13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</row>
    <row r="882" spans="1:65" ht="13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</row>
    <row r="883" spans="1:65" ht="13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</row>
    <row r="884" spans="1:65" ht="13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</row>
    <row r="885" spans="1:65" ht="13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</row>
    <row r="886" spans="1:65" ht="13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</row>
    <row r="887" spans="1:65" ht="13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</row>
    <row r="888" spans="1:65" ht="13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</row>
    <row r="889" spans="1:65" ht="13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</row>
    <row r="890" spans="1:65" ht="13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</row>
    <row r="891" spans="1:65" ht="13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</row>
    <row r="892" spans="1:65" ht="13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</row>
    <row r="893" spans="1:65" ht="13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</row>
    <row r="894" spans="1:65" ht="13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</row>
    <row r="895" spans="1:65" ht="13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</row>
    <row r="896" spans="1:65" ht="13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</row>
    <row r="897" spans="1:65" ht="13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</row>
    <row r="898" spans="1:65" ht="13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</row>
    <row r="899" spans="1:65" ht="13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</row>
    <row r="900" spans="1:65" ht="13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</row>
    <row r="901" spans="1:65" ht="13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</row>
    <row r="902" spans="1:65" ht="13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</row>
    <row r="903" spans="1:65" ht="13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</row>
    <row r="904" spans="1:65" ht="13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</row>
    <row r="905" spans="1:65" ht="13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</row>
    <row r="906" spans="1:65" ht="13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</row>
    <row r="907" spans="1:65" ht="13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</row>
    <row r="908" spans="1:65" ht="13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</row>
    <row r="909" spans="1:65" ht="13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</row>
    <row r="910" spans="1:65" ht="13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</row>
    <row r="911" spans="1:65" ht="13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</row>
    <row r="912" spans="1:65" ht="13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</row>
    <row r="913" spans="1:65" ht="13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</row>
    <row r="914" spans="1:65" ht="13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</row>
    <row r="915" spans="1:65" ht="13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</row>
    <row r="916" spans="1:65" ht="13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</row>
    <row r="917" spans="1:65" ht="13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</row>
    <row r="918" spans="1:65" ht="13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</row>
    <row r="919" spans="1:65" ht="13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</row>
    <row r="920" spans="1:65" ht="13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</row>
    <row r="921" spans="1:65" ht="13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</row>
    <row r="922" spans="1:65" ht="13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</row>
    <row r="923" spans="1:65" ht="13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</row>
    <row r="924" spans="1:65" ht="13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</row>
    <row r="925" spans="1:65" ht="13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</row>
    <row r="926" spans="1:65" ht="13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</row>
    <row r="927" spans="1:65" ht="13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</row>
    <row r="928" spans="1:65" ht="13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</row>
    <row r="929" spans="1:65" ht="13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</row>
    <row r="930" spans="1:65" ht="13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</row>
    <row r="931" spans="1:65" ht="13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</row>
    <row r="932" spans="1:65" ht="13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</row>
    <row r="933" spans="1:65" ht="13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</row>
    <row r="934" spans="1:65" ht="13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</row>
    <row r="935" spans="1:65" ht="13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</row>
    <row r="936" spans="1:65" ht="13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</row>
    <row r="937" spans="1:65" ht="13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</row>
    <row r="938" spans="1:65" ht="13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</row>
    <row r="939" spans="1:65" ht="13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</row>
    <row r="940" spans="1:65" ht="13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</row>
    <row r="941" spans="1:65" ht="13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</row>
    <row r="942" spans="1:65" ht="13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</row>
    <row r="943" spans="1:65" ht="13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</row>
    <row r="944" spans="1:65" ht="13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</row>
    <row r="945" spans="1:65" ht="13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</row>
    <row r="946" spans="1:65" ht="13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</row>
    <row r="947" spans="1:65" ht="13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</row>
    <row r="948" spans="1:65" ht="13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</row>
    <row r="949" spans="1:65" ht="13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</row>
    <row r="950" spans="1:65" ht="13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</row>
    <row r="951" spans="1:65" ht="13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</row>
    <row r="952" spans="1:65" ht="13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</row>
    <row r="953" spans="1:65" ht="13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</row>
    <row r="954" spans="1:65" ht="13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</row>
    <row r="955" spans="1:65" ht="13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</row>
    <row r="956" spans="1:65" ht="13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</row>
    <row r="957" spans="1:65" ht="13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</row>
    <row r="958" spans="1:65" ht="13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</row>
    <row r="959" spans="1:65" ht="13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</row>
    <row r="960" spans="1:65" ht="13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</row>
    <row r="961" spans="1:65" ht="13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</row>
    <row r="962" spans="1:65" ht="13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</row>
    <row r="963" spans="1:65" ht="13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</row>
    <row r="964" spans="1:65" ht="13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</row>
    <row r="965" spans="1:65" ht="13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</row>
    <row r="966" spans="1:65" ht="13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</row>
    <row r="967" spans="1:65" ht="13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</row>
    <row r="968" spans="1:65" ht="13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7"/>
      <c r="BG968" s="7"/>
      <c r="BH968" s="7"/>
      <c r="BI968" s="7"/>
      <c r="BJ968" s="7"/>
      <c r="BK968" s="7"/>
      <c r="BL968" s="7"/>
      <c r="BM968" s="7"/>
    </row>
    <row r="969" spans="1:65" ht="13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7"/>
      <c r="AT969" s="7"/>
      <c r="AU969" s="7"/>
      <c r="AV969" s="7"/>
      <c r="AW969" s="7"/>
      <c r="AX969" s="7"/>
      <c r="AY969" s="7"/>
      <c r="AZ969" s="7"/>
      <c r="BA969" s="7"/>
      <c r="BB969" s="7"/>
      <c r="BC969" s="7"/>
      <c r="BD969" s="7"/>
      <c r="BE969" s="7"/>
      <c r="BF969" s="7"/>
      <c r="BG969" s="7"/>
      <c r="BH969" s="7"/>
      <c r="BI969" s="7"/>
      <c r="BJ969" s="7"/>
      <c r="BK969" s="7"/>
      <c r="BL969" s="7"/>
      <c r="BM969" s="7"/>
    </row>
    <row r="970" spans="1:65" ht="13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7"/>
      <c r="BG970" s="7"/>
      <c r="BH970" s="7"/>
      <c r="BI970" s="7"/>
      <c r="BJ970" s="7"/>
      <c r="BK970" s="7"/>
      <c r="BL970" s="7"/>
      <c r="BM970" s="7"/>
    </row>
    <row r="971" spans="1:65" ht="13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</row>
    <row r="972" spans="1:65" ht="13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7"/>
      <c r="BG972" s="7"/>
      <c r="BH972" s="7"/>
      <c r="BI972" s="7"/>
      <c r="BJ972" s="7"/>
      <c r="BK972" s="7"/>
      <c r="BL972" s="7"/>
      <c r="BM972" s="7"/>
    </row>
    <row r="973" spans="1:65" ht="13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  <c r="AS973" s="7"/>
      <c r="AT973" s="7"/>
      <c r="AU973" s="7"/>
      <c r="AV973" s="7"/>
      <c r="AW973" s="7"/>
      <c r="AX973" s="7"/>
      <c r="AY973" s="7"/>
      <c r="AZ973" s="7"/>
      <c r="BA973" s="7"/>
      <c r="BB973" s="7"/>
      <c r="BC973" s="7"/>
      <c r="BD973" s="7"/>
      <c r="BE973" s="7"/>
      <c r="BF973" s="7"/>
      <c r="BG973" s="7"/>
      <c r="BH973" s="7"/>
      <c r="BI973" s="7"/>
      <c r="BJ973" s="7"/>
      <c r="BK973" s="7"/>
      <c r="BL973" s="7"/>
      <c r="BM973" s="7"/>
    </row>
    <row r="974" spans="1:65" ht="13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7"/>
      <c r="BI974" s="7"/>
      <c r="BJ974" s="7"/>
      <c r="BK974" s="7"/>
      <c r="BL974" s="7"/>
      <c r="BM974" s="7"/>
    </row>
    <row r="975" spans="1:65" ht="13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  <c r="AS975" s="7"/>
      <c r="AT975" s="7"/>
      <c r="AU975" s="7"/>
      <c r="AV975" s="7"/>
      <c r="AW975" s="7"/>
      <c r="AX975" s="7"/>
      <c r="AY975" s="7"/>
      <c r="AZ975" s="7"/>
      <c r="BA975" s="7"/>
      <c r="BB975" s="7"/>
      <c r="BC975" s="7"/>
      <c r="BD975" s="7"/>
      <c r="BE975" s="7"/>
      <c r="BF975" s="7"/>
      <c r="BG975" s="7"/>
      <c r="BH975" s="7"/>
      <c r="BI975" s="7"/>
      <c r="BJ975" s="7"/>
      <c r="BK975" s="7"/>
      <c r="BL975" s="7"/>
      <c r="BM975" s="7"/>
    </row>
    <row r="976" spans="1:65" ht="13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  <c r="AS976" s="7"/>
      <c r="AT976" s="7"/>
      <c r="AU976" s="7"/>
      <c r="AV976" s="7"/>
      <c r="AW976" s="7"/>
      <c r="AX976" s="7"/>
      <c r="AY976" s="7"/>
      <c r="AZ976" s="7"/>
      <c r="BA976" s="7"/>
      <c r="BB976" s="7"/>
      <c r="BC976" s="7"/>
      <c r="BD976" s="7"/>
      <c r="BE976" s="7"/>
      <c r="BF976" s="7"/>
      <c r="BG976" s="7"/>
      <c r="BH976" s="7"/>
      <c r="BI976" s="7"/>
      <c r="BJ976" s="7"/>
      <c r="BK976" s="7"/>
      <c r="BL976" s="7"/>
      <c r="BM976" s="7"/>
    </row>
    <row r="977" spans="1:65" ht="13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  <c r="AS977" s="7"/>
      <c r="AT977" s="7"/>
      <c r="AU977" s="7"/>
      <c r="AV977" s="7"/>
      <c r="AW977" s="7"/>
      <c r="AX977" s="7"/>
      <c r="AY977" s="7"/>
      <c r="AZ977" s="7"/>
      <c r="BA977" s="7"/>
      <c r="BB977" s="7"/>
      <c r="BC977" s="7"/>
      <c r="BD977" s="7"/>
      <c r="BE977" s="7"/>
      <c r="BF977" s="7"/>
      <c r="BG977" s="7"/>
      <c r="BH977" s="7"/>
      <c r="BI977" s="7"/>
      <c r="BJ977" s="7"/>
      <c r="BK977" s="7"/>
      <c r="BL977" s="7"/>
      <c r="BM977" s="7"/>
    </row>
    <row r="978" spans="1:65" ht="13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  <c r="AS978" s="7"/>
      <c r="AT978" s="7"/>
      <c r="AU978" s="7"/>
      <c r="AV978" s="7"/>
      <c r="AW978" s="7"/>
      <c r="AX978" s="7"/>
      <c r="AY978" s="7"/>
      <c r="AZ978" s="7"/>
      <c r="BA978" s="7"/>
      <c r="BB978" s="7"/>
      <c r="BC978" s="7"/>
      <c r="BD978" s="7"/>
      <c r="BE978" s="7"/>
      <c r="BF978" s="7"/>
      <c r="BG978" s="7"/>
      <c r="BH978" s="7"/>
      <c r="BI978" s="7"/>
      <c r="BJ978" s="7"/>
      <c r="BK978" s="7"/>
      <c r="BL978" s="7"/>
      <c r="BM978" s="7"/>
    </row>
    <row r="979" spans="1:65" ht="13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  <c r="AS979" s="7"/>
      <c r="AT979" s="7"/>
      <c r="AU979" s="7"/>
      <c r="AV979" s="7"/>
      <c r="AW979" s="7"/>
      <c r="AX979" s="7"/>
      <c r="AY979" s="7"/>
      <c r="AZ979" s="7"/>
      <c r="BA979" s="7"/>
      <c r="BB979" s="7"/>
      <c r="BC979" s="7"/>
      <c r="BD979" s="7"/>
      <c r="BE979" s="7"/>
      <c r="BF979" s="7"/>
      <c r="BG979" s="7"/>
      <c r="BH979" s="7"/>
      <c r="BI979" s="7"/>
      <c r="BJ979" s="7"/>
      <c r="BK979" s="7"/>
      <c r="BL979" s="7"/>
      <c r="BM979" s="7"/>
    </row>
    <row r="980" spans="1:65" ht="13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7"/>
      <c r="AT980" s="7"/>
      <c r="AU980" s="7"/>
      <c r="AV980" s="7"/>
      <c r="AW980" s="7"/>
      <c r="AX980" s="7"/>
      <c r="AY980" s="7"/>
      <c r="AZ980" s="7"/>
      <c r="BA980" s="7"/>
      <c r="BB980" s="7"/>
      <c r="BC980" s="7"/>
      <c r="BD980" s="7"/>
      <c r="BE980" s="7"/>
      <c r="BF980" s="7"/>
      <c r="BG980" s="7"/>
      <c r="BH980" s="7"/>
      <c r="BI980" s="7"/>
      <c r="BJ980" s="7"/>
      <c r="BK980" s="7"/>
      <c r="BL980" s="7"/>
      <c r="BM980" s="7"/>
    </row>
    <row r="981" spans="1:65" ht="13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</row>
    <row r="982" spans="1:65" ht="13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  <c r="AS982" s="7"/>
      <c r="AT982" s="7"/>
      <c r="AU982" s="7"/>
      <c r="AV982" s="7"/>
      <c r="AW982" s="7"/>
      <c r="AX982" s="7"/>
      <c r="AY982" s="7"/>
      <c r="AZ982" s="7"/>
      <c r="BA982" s="7"/>
      <c r="BB982" s="7"/>
      <c r="BC982" s="7"/>
      <c r="BD982" s="7"/>
      <c r="BE982" s="7"/>
      <c r="BF982" s="7"/>
      <c r="BG982" s="7"/>
      <c r="BH982" s="7"/>
      <c r="BI982" s="7"/>
      <c r="BJ982" s="7"/>
      <c r="BK982" s="7"/>
      <c r="BL982" s="7"/>
      <c r="BM982" s="7"/>
    </row>
    <row r="983" spans="1:65" ht="13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7"/>
      <c r="AT983" s="7"/>
      <c r="AU983" s="7"/>
      <c r="AV983" s="7"/>
      <c r="AW983" s="7"/>
      <c r="AX983" s="7"/>
      <c r="AY983" s="7"/>
      <c r="AZ983" s="7"/>
      <c r="BA983" s="7"/>
      <c r="BB983" s="7"/>
      <c r="BC983" s="7"/>
      <c r="BD983" s="7"/>
      <c r="BE983" s="7"/>
      <c r="BF983" s="7"/>
      <c r="BG983" s="7"/>
      <c r="BH983" s="7"/>
      <c r="BI983" s="7"/>
      <c r="BJ983" s="7"/>
      <c r="BK983" s="7"/>
      <c r="BL983" s="7"/>
      <c r="BM983" s="7"/>
    </row>
    <row r="984" spans="1:65" ht="13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  <c r="AS984" s="7"/>
      <c r="AT984" s="7"/>
      <c r="AU984" s="7"/>
      <c r="AV984" s="7"/>
      <c r="AW984" s="7"/>
      <c r="AX984" s="7"/>
      <c r="AY984" s="7"/>
      <c r="AZ984" s="7"/>
      <c r="BA984" s="7"/>
      <c r="BB984" s="7"/>
      <c r="BC984" s="7"/>
      <c r="BD984" s="7"/>
      <c r="BE984" s="7"/>
      <c r="BF984" s="7"/>
      <c r="BG984" s="7"/>
      <c r="BH984" s="7"/>
      <c r="BI984" s="7"/>
      <c r="BJ984" s="7"/>
      <c r="BK984" s="7"/>
      <c r="BL984" s="7"/>
      <c r="BM984" s="7"/>
    </row>
    <row r="985" spans="1:65" ht="13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7"/>
      <c r="AT985" s="7"/>
      <c r="AU985" s="7"/>
      <c r="AV985" s="7"/>
      <c r="AW985" s="7"/>
      <c r="AX985" s="7"/>
      <c r="AY985" s="7"/>
      <c r="AZ985" s="7"/>
      <c r="BA985" s="7"/>
      <c r="BB985" s="7"/>
      <c r="BC985" s="7"/>
      <c r="BD985" s="7"/>
      <c r="BE985" s="7"/>
      <c r="BF985" s="7"/>
      <c r="BG985" s="7"/>
      <c r="BH985" s="7"/>
      <c r="BI985" s="7"/>
      <c r="BJ985" s="7"/>
      <c r="BK985" s="7"/>
      <c r="BL985" s="7"/>
      <c r="BM985" s="7"/>
    </row>
    <row r="986" spans="1:65" ht="13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  <c r="AS986" s="7"/>
      <c r="AT986" s="7"/>
      <c r="AU986" s="7"/>
      <c r="AV986" s="7"/>
      <c r="AW986" s="7"/>
      <c r="AX986" s="7"/>
      <c r="AY986" s="7"/>
      <c r="AZ986" s="7"/>
      <c r="BA986" s="7"/>
      <c r="BB986" s="7"/>
      <c r="BC986" s="7"/>
      <c r="BD986" s="7"/>
      <c r="BE986" s="7"/>
      <c r="BF986" s="7"/>
      <c r="BG986" s="7"/>
      <c r="BH986" s="7"/>
      <c r="BI986" s="7"/>
      <c r="BJ986" s="7"/>
      <c r="BK986" s="7"/>
      <c r="BL986" s="7"/>
      <c r="BM986" s="7"/>
    </row>
    <row r="987" spans="1:65" ht="13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  <c r="AS987" s="7"/>
      <c r="AT987" s="7"/>
      <c r="AU987" s="7"/>
      <c r="AV987" s="7"/>
      <c r="AW987" s="7"/>
      <c r="AX987" s="7"/>
      <c r="AY987" s="7"/>
      <c r="AZ987" s="7"/>
      <c r="BA987" s="7"/>
      <c r="BB987" s="7"/>
      <c r="BC987" s="7"/>
      <c r="BD987" s="7"/>
      <c r="BE987" s="7"/>
      <c r="BF987" s="7"/>
      <c r="BG987" s="7"/>
      <c r="BH987" s="7"/>
      <c r="BI987" s="7"/>
      <c r="BJ987" s="7"/>
      <c r="BK987" s="7"/>
      <c r="BL987" s="7"/>
      <c r="BM987" s="7"/>
    </row>
    <row r="988" spans="1:65" ht="13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7"/>
      <c r="AT988" s="7"/>
      <c r="AU988" s="7"/>
      <c r="AV988" s="7"/>
      <c r="AW988" s="7"/>
      <c r="AX988" s="7"/>
      <c r="AY988" s="7"/>
      <c r="AZ988" s="7"/>
      <c r="BA988" s="7"/>
      <c r="BB988" s="7"/>
      <c r="BC988" s="7"/>
      <c r="BD988" s="7"/>
      <c r="BE988" s="7"/>
      <c r="BF988" s="7"/>
      <c r="BG988" s="7"/>
      <c r="BH988" s="7"/>
      <c r="BI988" s="7"/>
      <c r="BJ988" s="7"/>
      <c r="BK988" s="7"/>
      <c r="BL988" s="7"/>
      <c r="BM988" s="7"/>
    </row>
    <row r="989" spans="1:65" ht="13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  <c r="AS989" s="7"/>
      <c r="AT989" s="7"/>
      <c r="AU989" s="7"/>
      <c r="AV989" s="7"/>
      <c r="AW989" s="7"/>
      <c r="AX989" s="7"/>
      <c r="AY989" s="7"/>
      <c r="AZ989" s="7"/>
      <c r="BA989" s="7"/>
      <c r="BB989" s="7"/>
      <c r="BC989" s="7"/>
      <c r="BD989" s="7"/>
      <c r="BE989" s="7"/>
      <c r="BF989" s="7"/>
      <c r="BG989" s="7"/>
      <c r="BH989" s="7"/>
      <c r="BI989" s="7"/>
      <c r="BJ989" s="7"/>
      <c r="BK989" s="7"/>
      <c r="BL989" s="7"/>
      <c r="BM989" s="7"/>
    </row>
    <row r="990" spans="1:65" ht="13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7"/>
      <c r="AT990" s="7"/>
      <c r="AU990" s="7"/>
      <c r="AV990" s="7"/>
      <c r="AW990" s="7"/>
      <c r="AX990" s="7"/>
      <c r="AY990" s="7"/>
      <c r="AZ990" s="7"/>
      <c r="BA990" s="7"/>
      <c r="BB990" s="7"/>
      <c r="BC990" s="7"/>
      <c r="BD990" s="7"/>
      <c r="BE990" s="7"/>
      <c r="BF990" s="7"/>
      <c r="BG990" s="7"/>
      <c r="BH990" s="7"/>
      <c r="BI990" s="7"/>
      <c r="BJ990" s="7"/>
      <c r="BK990" s="7"/>
      <c r="BL990" s="7"/>
      <c r="BM990" s="7"/>
    </row>
    <row r="991" spans="1:65" ht="13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</row>
    <row r="992" spans="1:65" ht="13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  <c r="AW992" s="7"/>
      <c r="AX992" s="7"/>
      <c r="AY992" s="7"/>
      <c r="AZ992" s="7"/>
      <c r="BA992" s="7"/>
      <c r="BB992" s="7"/>
      <c r="BC992" s="7"/>
      <c r="BD992" s="7"/>
      <c r="BE992" s="7"/>
      <c r="BF992" s="7"/>
      <c r="BG992" s="7"/>
      <c r="BH992" s="7"/>
      <c r="BI992" s="7"/>
      <c r="BJ992" s="7"/>
      <c r="BK992" s="7"/>
      <c r="BL992" s="7"/>
      <c r="BM992" s="7"/>
    </row>
    <row r="993" spans="1:65" ht="13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  <c r="AS993" s="7"/>
      <c r="AT993" s="7"/>
      <c r="AU993" s="7"/>
      <c r="AV993" s="7"/>
      <c r="AW993" s="7"/>
      <c r="AX993" s="7"/>
      <c r="AY993" s="7"/>
      <c r="AZ993" s="7"/>
      <c r="BA993" s="7"/>
      <c r="BB993" s="7"/>
      <c r="BC993" s="7"/>
      <c r="BD993" s="7"/>
      <c r="BE993" s="7"/>
      <c r="BF993" s="7"/>
      <c r="BG993" s="7"/>
      <c r="BH993" s="7"/>
      <c r="BI993" s="7"/>
      <c r="BJ993" s="7"/>
      <c r="BK993" s="7"/>
      <c r="BL993" s="7"/>
      <c r="BM993" s="7"/>
    </row>
    <row r="994" spans="1:65" ht="13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  <c r="AS994" s="7"/>
      <c r="AT994" s="7"/>
      <c r="AU994" s="7"/>
      <c r="AV994" s="7"/>
      <c r="AW994" s="7"/>
      <c r="AX994" s="7"/>
      <c r="AY994" s="7"/>
      <c r="AZ994" s="7"/>
      <c r="BA994" s="7"/>
      <c r="BB994" s="7"/>
      <c r="BC994" s="7"/>
      <c r="BD994" s="7"/>
      <c r="BE994" s="7"/>
      <c r="BF994" s="7"/>
      <c r="BG994" s="7"/>
      <c r="BH994" s="7"/>
      <c r="BI994" s="7"/>
      <c r="BJ994" s="7"/>
      <c r="BK994" s="7"/>
      <c r="BL994" s="7"/>
      <c r="BM994" s="7"/>
    </row>
    <row r="995" spans="1:65" ht="13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7"/>
      <c r="AT995" s="7"/>
      <c r="AU995" s="7"/>
      <c r="AV995" s="7"/>
      <c r="AW995" s="7"/>
      <c r="AX995" s="7"/>
      <c r="AY995" s="7"/>
      <c r="AZ995" s="7"/>
      <c r="BA995" s="7"/>
      <c r="BB995" s="7"/>
      <c r="BC995" s="7"/>
      <c r="BD995" s="7"/>
      <c r="BE995" s="7"/>
      <c r="BF995" s="7"/>
      <c r="BG995" s="7"/>
      <c r="BH995" s="7"/>
      <c r="BI995" s="7"/>
      <c r="BJ995" s="7"/>
      <c r="BK995" s="7"/>
      <c r="BL995" s="7"/>
      <c r="BM995" s="7"/>
    </row>
    <row r="996" spans="1:65" ht="13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7"/>
      <c r="AT996" s="7"/>
      <c r="AU996" s="7"/>
      <c r="AV996" s="7"/>
      <c r="AW996" s="7"/>
      <c r="AX996" s="7"/>
      <c r="AY996" s="7"/>
      <c r="AZ996" s="7"/>
      <c r="BA996" s="7"/>
      <c r="BB996" s="7"/>
      <c r="BC996" s="7"/>
      <c r="BD996" s="7"/>
      <c r="BE996" s="7"/>
      <c r="BF996" s="7"/>
      <c r="BG996" s="7"/>
      <c r="BH996" s="7"/>
      <c r="BI996" s="7"/>
      <c r="BJ996" s="7"/>
      <c r="BK996" s="7"/>
      <c r="BL996" s="7"/>
      <c r="BM996" s="7"/>
    </row>
    <row r="997" spans="1:65" ht="13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  <c r="AS997" s="7"/>
      <c r="AT997" s="7"/>
      <c r="AU997" s="7"/>
      <c r="AV997" s="7"/>
      <c r="AW997" s="7"/>
      <c r="AX997" s="7"/>
      <c r="AY997" s="7"/>
      <c r="AZ997" s="7"/>
      <c r="BA997" s="7"/>
      <c r="BB997" s="7"/>
      <c r="BC997" s="7"/>
      <c r="BD997" s="7"/>
      <c r="BE997" s="7"/>
      <c r="BF997" s="7"/>
      <c r="BG997" s="7"/>
      <c r="BH997" s="7"/>
      <c r="BI997" s="7"/>
      <c r="BJ997" s="7"/>
      <c r="BK997" s="7"/>
      <c r="BL997" s="7"/>
      <c r="BM997" s="7"/>
    </row>
    <row r="998" spans="1:65" ht="13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7"/>
      <c r="AT998" s="7"/>
      <c r="AU998" s="7"/>
      <c r="AV998" s="7"/>
      <c r="AW998" s="7"/>
      <c r="AX998" s="7"/>
      <c r="AY998" s="7"/>
      <c r="AZ998" s="7"/>
      <c r="BA998" s="7"/>
      <c r="BB998" s="7"/>
      <c r="BC998" s="7"/>
      <c r="BD998" s="7"/>
      <c r="BE998" s="7"/>
      <c r="BF998" s="7"/>
      <c r="BG998" s="7"/>
      <c r="BH998" s="7"/>
      <c r="BI998" s="7"/>
      <c r="BJ998" s="7"/>
      <c r="BK998" s="7"/>
      <c r="BL998" s="7"/>
      <c r="BM998" s="7"/>
    </row>
    <row r="999" spans="1:65" ht="13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7"/>
      <c r="AT999" s="7"/>
      <c r="AU999" s="7"/>
      <c r="AV999" s="7"/>
      <c r="AW999" s="7"/>
      <c r="AX999" s="7"/>
      <c r="AY999" s="7"/>
      <c r="AZ999" s="7"/>
      <c r="BA999" s="7"/>
      <c r="BB999" s="7"/>
      <c r="BC999" s="7"/>
      <c r="BD999" s="7"/>
      <c r="BE999" s="7"/>
      <c r="BF999" s="7"/>
      <c r="BG999" s="7"/>
      <c r="BH999" s="7"/>
      <c r="BI999" s="7"/>
      <c r="BJ999" s="7"/>
      <c r="BK999" s="7"/>
      <c r="BL999" s="7"/>
      <c r="BM999" s="7"/>
    </row>
    <row r="1000" spans="1:65" ht="13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  <c r="AM1000" s="7"/>
      <c r="AN1000" s="7"/>
      <c r="AO1000" s="7"/>
      <c r="AP1000" s="7"/>
      <c r="AQ1000" s="7"/>
      <c r="AR1000" s="7"/>
      <c r="AS1000" s="7"/>
      <c r="AT1000" s="7"/>
      <c r="AU1000" s="7"/>
      <c r="AV1000" s="7"/>
      <c r="AW1000" s="7"/>
      <c r="AX1000" s="7"/>
      <c r="AY1000" s="7"/>
      <c r="AZ1000" s="7"/>
      <c r="BA1000" s="7"/>
      <c r="BB1000" s="7"/>
      <c r="BC1000" s="7"/>
      <c r="BD1000" s="7"/>
      <c r="BE1000" s="7"/>
      <c r="BF1000" s="7"/>
      <c r="BG1000" s="7"/>
      <c r="BH1000" s="7"/>
      <c r="BI1000" s="7"/>
      <c r="BJ1000" s="7"/>
      <c r="BK1000" s="7"/>
      <c r="BL1000" s="7"/>
      <c r="BM1000" s="7"/>
    </row>
    <row r="1001" spans="1:65" ht="13.2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</row>
  </sheetData>
  <mergeCells count="19">
    <mergeCell ref="BC7:BG7"/>
    <mergeCell ref="BH7:BL7"/>
    <mergeCell ref="C6:N6"/>
    <mergeCell ref="O6:Z6"/>
    <mergeCell ref="AA6:AL6"/>
    <mergeCell ref="AM6:BL6"/>
    <mergeCell ref="C7:F7"/>
    <mergeCell ref="G7:J7"/>
    <mergeCell ref="K7:N7"/>
    <mergeCell ref="AI7:AL7"/>
    <mergeCell ref="AM7:AP7"/>
    <mergeCell ref="AQ7:AT7"/>
    <mergeCell ref="AU7:AX7"/>
    <mergeCell ref="AY7:BB7"/>
    <mergeCell ref="O7:R7"/>
    <mergeCell ref="S7:V7"/>
    <mergeCell ref="W7:Z7"/>
    <mergeCell ref="AA7:AD7"/>
    <mergeCell ref="AE7:A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Responses 1</vt:lpstr>
      <vt:lpstr>Calculations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Bayer</dc:creator>
  <cp:lastModifiedBy>Renee Bayer</cp:lastModifiedBy>
  <dcterms:created xsi:type="dcterms:W3CDTF">2021-01-16T20:58:25Z</dcterms:created>
  <dcterms:modified xsi:type="dcterms:W3CDTF">2021-01-16T20:58:25Z</dcterms:modified>
</cp:coreProperties>
</file>