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3530"/>
  <workbookPr/>
  <mc:AlternateContent xmlns:mc="http://schemas.openxmlformats.org/markup-compatibility/2006">
    <mc:Choice Requires="x15">
      <x15ac:absPath xmlns:x15ac="http://schemas.microsoft.com/office/spreadsheetml/2010/11/ac" url="E:\ESTCA Conference\2020-21\"/>
    </mc:Choice>
  </mc:AlternateContent>
  <xr:revisionPtr revIDLastSave="0" documentId="8_{9242BA21-E26D-49B5-8459-67C1E37DEECC}" xr6:coauthVersionLast="46" xr6:coauthVersionMax="46" xr10:uidLastSave="{00000000-0000-0000-0000-000000000000}"/>
  <bookViews>
    <workbookView xWindow="-108" yWindow="-108" windowWidth="23256" windowHeight="12576" xr2:uid="{00000000-000D-0000-FFFF-FFFF00000000}"/>
  </bookViews>
  <sheets>
    <sheet name="Form Responses 1" sheetId="1" r:id="rId1"/>
    <sheet name="Calculations" sheetId="2" r:id="rId2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AL33" i="2" l="1"/>
  <c r="AJ33" i="2"/>
  <c r="AF33" i="2"/>
  <c r="AG33" i="2" s="1"/>
  <c r="AH33" i="2" s="1"/>
  <c r="AE33" i="2"/>
  <c r="AB33" i="2"/>
  <c r="AA33" i="2"/>
  <c r="AC33" i="2" s="1"/>
  <c r="AD33" i="2" s="1"/>
  <c r="X33" i="2"/>
  <c r="Y33" i="2" s="1"/>
  <c r="Z33" i="2" s="1"/>
  <c r="W33" i="2"/>
  <c r="U33" i="2"/>
  <c r="V33" i="2" s="1"/>
  <c r="T33" i="2"/>
  <c r="S33" i="2"/>
  <c r="P33" i="2"/>
  <c r="Q33" i="2" s="1"/>
  <c r="R33" i="2" s="1"/>
  <c r="O33" i="2"/>
  <c r="L33" i="2"/>
  <c r="K33" i="2"/>
  <c r="M33" i="2" s="1"/>
  <c r="N33" i="2" s="1"/>
  <c r="H33" i="2"/>
  <c r="G33" i="2"/>
  <c r="I33" i="2" s="1"/>
  <c r="J33" i="2" s="1"/>
  <c r="E33" i="2"/>
  <c r="F33" i="2" s="1"/>
  <c r="D33" i="2"/>
  <c r="C33" i="2"/>
  <c r="A33" i="2"/>
  <c r="AL32" i="2"/>
  <c r="AJ32" i="2"/>
  <c r="AF32" i="2"/>
  <c r="AE32" i="2"/>
  <c r="AG32" i="2" s="1"/>
  <c r="AH32" i="2" s="1"/>
  <c r="AB32" i="2"/>
  <c r="AA32" i="2"/>
  <c r="AC32" i="2" s="1"/>
  <c r="AD32" i="2" s="1"/>
  <c r="Y32" i="2"/>
  <c r="Z32" i="2" s="1"/>
  <c r="X32" i="2"/>
  <c r="W32" i="2"/>
  <c r="T32" i="2"/>
  <c r="U32" i="2" s="1"/>
  <c r="V32" i="2" s="1"/>
  <c r="S32" i="2"/>
  <c r="P32" i="2"/>
  <c r="O32" i="2"/>
  <c r="Q32" i="2" s="1"/>
  <c r="R32" i="2" s="1"/>
  <c r="L32" i="2"/>
  <c r="K32" i="2"/>
  <c r="M32" i="2" s="1"/>
  <c r="N32" i="2" s="1"/>
  <c r="I32" i="2"/>
  <c r="J32" i="2" s="1"/>
  <c r="H32" i="2"/>
  <c r="G32" i="2"/>
  <c r="D32" i="2"/>
  <c r="E32" i="2" s="1"/>
  <c r="F32" i="2" s="1"/>
  <c r="B32" i="2" s="1"/>
  <c r="C32" i="2"/>
  <c r="A32" i="2"/>
  <c r="AL31" i="2"/>
  <c r="AJ31" i="2"/>
  <c r="AF31" i="2"/>
  <c r="AE31" i="2"/>
  <c r="AG31" i="2" s="1"/>
  <c r="AH31" i="2" s="1"/>
  <c r="AC31" i="2"/>
  <c r="AD31" i="2" s="1"/>
  <c r="AB31" i="2"/>
  <c r="AA31" i="2"/>
  <c r="X31" i="2"/>
  <c r="Y31" i="2" s="1"/>
  <c r="Z31" i="2" s="1"/>
  <c r="W31" i="2"/>
  <c r="T31" i="2"/>
  <c r="S31" i="2"/>
  <c r="U31" i="2" s="1"/>
  <c r="V31" i="2" s="1"/>
  <c r="P31" i="2"/>
  <c r="O31" i="2"/>
  <c r="Q31" i="2" s="1"/>
  <c r="R31" i="2" s="1"/>
  <c r="M31" i="2"/>
  <c r="N31" i="2" s="1"/>
  <c r="L31" i="2"/>
  <c r="K31" i="2"/>
  <c r="H31" i="2"/>
  <c r="I31" i="2" s="1"/>
  <c r="J31" i="2" s="1"/>
  <c r="G31" i="2"/>
  <c r="D31" i="2"/>
  <c r="C31" i="2"/>
  <c r="E31" i="2" s="1"/>
  <c r="F31" i="2" s="1"/>
  <c r="B31" i="2" s="1"/>
  <c r="A31" i="2"/>
  <c r="AL30" i="2"/>
  <c r="AJ30" i="2"/>
  <c r="AG30" i="2"/>
  <c r="AH30" i="2" s="1"/>
  <c r="AF30" i="2"/>
  <c r="AE30" i="2"/>
  <c r="AB30" i="2"/>
  <c r="AA30" i="2"/>
  <c r="AC30" i="2" s="1"/>
  <c r="AD30" i="2" s="1"/>
  <c r="X30" i="2"/>
  <c r="W30" i="2"/>
  <c r="Y30" i="2" s="1"/>
  <c r="Z30" i="2" s="1"/>
  <c r="T30" i="2"/>
  <c r="S30" i="2"/>
  <c r="U30" i="2" s="1"/>
  <c r="V30" i="2" s="1"/>
  <c r="P30" i="2"/>
  <c r="Q30" i="2" s="1"/>
  <c r="R30" i="2" s="1"/>
  <c r="O30" i="2"/>
  <c r="L30" i="2"/>
  <c r="M30" i="2" s="1"/>
  <c r="N30" i="2" s="1"/>
  <c r="K30" i="2"/>
  <c r="H30" i="2"/>
  <c r="G30" i="2"/>
  <c r="I30" i="2" s="1"/>
  <c r="J30" i="2" s="1"/>
  <c r="E30" i="2"/>
  <c r="F30" i="2" s="1"/>
  <c r="D30" i="2"/>
  <c r="C30" i="2"/>
  <c r="A30" i="2"/>
  <c r="AL29" i="2"/>
  <c r="AJ29" i="2"/>
  <c r="AF29" i="2"/>
  <c r="AE29" i="2"/>
  <c r="AG29" i="2" s="1"/>
  <c r="AH29" i="2" s="1"/>
  <c r="AB29" i="2"/>
  <c r="AA29" i="2"/>
  <c r="AC29" i="2" s="1"/>
  <c r="AD29" i="2" s="1"/>
  <c r="X29" i="2"/>
  <c r="W29" i="2"/>
  <c r="Y29" i="2" s="1"/>
  <c r="Z29" i="2" s="1"/>
  <c r="T29" i="2"/>
  <c r="U29" i="2" s="1"/>
  <c r="V29" i="2" s="1"/>
  <c r="S29" i="2"/>
  <c r="P29" i="2"/>
  <c r="Q29" i="2" s="1"/>
  <c r="R29" i="2" s="1"/>
  <c r="O29" i="2"/>
  <c r="L29" i="2"/>
  <c r="K29" i="2"/>
  <c r="M29" i="2" s="1"/>
  <c r="N29" i="2" s="1"/>
  <c r="I29" i="2"/>
  <c r="J29" i="2" s="1"/>
  <c r="H29" i="2"/>
  <c r="G29" i="2"/>
  <c r="E29" i="2"/>
  <c r="F29" i="2" s="1"/>
  <c r="D29" i="2"/>
  <c r="C29" i="2"/>
  <c r="A29" i="2"/>
  <c r="AL28" i="2"/>
  <c r="AJ28" i="2"/>
  <c r="AF28" i="2"/>
  <c r="AE28" i="2"/>
  <c r="AG28" i="2" s="1"/>
  <c r="AH28" i="2" s="1"/>
  <c r="AB28" i="2"/>
  <c r="AA28" i="2"/>
  <c r="AC28" i="2" s="1"/>
  <c r="AD28" i="2" s="1"/>
  <c r="X28" i="2"/>
  <c r="Y28" i="2" s="1"/>
  <c r="Z28" i="2" s="1"/>
  <c r="W28" i="2"/>
  <c r="T28" i="2"/>
  <c r="U28" i="2" s="1"/>
  <c r="V28" i="2" s="1"/>
  <c r="S28" i="2"/>
  <c r="P28" i="2"/>
  <c r="O28" i="2"/>
  <c r="Q28" i="2" s="1"/>
  <c r="R28" i="2" s="1"/>
  <c r="M28" i="2"/>
  <c r="N28" i="2" s="1"/>
  <c r="L28" i="2"/>
  <c r="K28" i="2"/>
  <c r="I28" i="2"/>
  <c r="J28" i="2" s="1"/>
  <c r="H28" i="2"/>
  <c r="G28" i="2"/>
  <c r="D28" i="2"/>
  <c r="C28" i="2"/>
  <c r="E28" i="2" s="1"/>
  <c r="F28" i="2" s="1"/>
  <c r="A28" i="2"/>
  <c r="AL27" i="2"/>
  <c r="AJ27" i="2"/>
  <c r="AF27" i="2"/>
  <c r="AE27" i="2"/>
  <c r="AG27" i="2" s="1"/>
  <c r="AH27" i="2" s="1"/>
  <c r="AB27" i="2"/>
  <c r="AC27" i="2" s="1"/>
  <c r="AD27" i="2" s="1"/>
  <c r="AA27" i="2"/>
  <c r="X27" i="2"/>
  <c r="Y27" i="2" s="1"/>
  <c r="Z27" i="2" s="1"/>
  <c r="W27" i="2"/>
  <c r="T27" i="2"/>
  <c r="S27" i="2"/>
  <c r="U27" i="2" s="1"/>
  <c r="V27" i="2" s="1"/>
  <c r="Q27" i="2"/>
  <c r="R27" i="2" s="1"/>
  <c r="P27" i="2"/>
  <c r="O27" i="2"/>
  <c r="M27" i="2"/>
  <c r="N27" i="2" s="1"/>
  <c r="L27" i="2"/>
  <c r="K27" i="2"/>
  <c r="H27" i="2"/>
  <c r="G27" i="2"/>
  <c r="I27" i="2" s="1"/>
  <c r="J27" i="2" s="1"/>
  <c r="D27" i="2"/>
  <c r="C27" i="2"/>
  <c r="E27" i="2" s="1"/>
  <c r="F27" i="2" s="1"/>
  <c r="A27" i="2"/>
  <c r="AL26" i="2"/>
  <c r="AJ26" i="2"/>
  <c r="AF26" i="2"/>
  <c r="AG26" i="2" s="1"/>
  <c r="AH26" i="2" s="1"/>
  <c r="AE26" i="2"/>
  <c r="AB26" i="2"/>
  <c r="AC26" i="2" s="1"/>
  <c r="AD26" i="2" s="1"/>
  <c r="AA26" i="2"/>
  <c r="X26" i="2"/>
  <c r="W26" i="2"/>
  <c r="Y26" i="2" s="1"/>
  <c r="Z26" i="2" s="1"/>
  <c r="U26" i="2"/>
  <c r="V26" i="2" s="1"/>
  <c r="T26" i="2"/>
  <c r="S26" i="2"/>
  <c r="Q26" i="2"/>
  <c r="R26" i="2" s="1"/>
  <c r="P26" i="2"/>
  <c r="O26" i="2"/>
  <c r="L26" i="2"/>
  <c r="K26" i="2"/>
  <c r="M26" i="2" s="1"/>
  <c r="N26" i="2" s="1"/>
  <c r="H26" i="2"/>
  <c r="G26" i="2"/>
  <c r="I26" i="2" s="1"/>
  <c r="J26" i="2" s="1"/>
  <c r="D26" i="2"/>
  <c r="C26" i="2"/>
  <c r="E26" i="2" s="1"/>
  <c r="F26" i="2" s="1"/>
  <c r="A26" i="2"/>
  <c r="AL25" i="2"/>
  <c r="AJ25" i="2"/>
  <c r="AF25" i="2"/>
  <c r="AG25" i="2" s="1"/>
  <c r="AH25" i="2" s="1"/>
  <c r="AE25" i="2"/>
  <c r="AB25" i="2"/>
  <c r="AA25" i="2"/>
  <c r="AC25" i="2" s="1"/>
  <c r="AD25" i="2" s="1"/>
  <c r="Y25" i="2"/>
  <c r="Z25" i="2" s="1"/>
  <c r="X25" i="2"/>
  <c r="W25" i="2"/>
  <c r="U25" i="2"/>
  <c r="V25" i="2" s="1"/>
  <c r="T25" i="2"/>
  <c r="S25" i="2"/>
  <c r="P25" i="2"/>
  <c r="O25" i="2"/>
  <c r="Q25" i="2" s="1"/>
  <c r="R25" i="2" s="1"/>
  <c r="L25" i="2"/>
  <c r="K25" i="2"/>
  <c r="M25" i="2" s="1"/>
  <c r="N25" i="2" s="1"/>
  <c r="H25" i="2"/>
  <c r="G25" i="2"/>
  <c r="I25" i="2" s="1"/>
  <c r="J25" i="2" s="1"/>
  <c r="D25" i="2"/>
  <c r="E25" i="2" s="1"/>
  <c r="F25" i="2" s="1"/>
  <c r="C25" i="2"/>
  <c r="A25" i="2"/>
  <c r="AL24" i="2"/>
  <c r="AJ24" i="2"/>
  <c r="AF24" i="2"/>
  <c r="AE24" i="2"/>
  <c r="AB24" i="2"/>
  <c r="AC24" i="2" s="1"/>
  <c r="AD24" i="2" s="1"/>
  <c r="AA24" i="2"/>
  <c r="X24" i="2"/>
  <c r="W24" i="2"/>
  <c r="Y24" i="2" s="1"/>
  <c r="Z24" i="2" s="1"/>
  <c r="T24" i="2"/>
  <c r="S24" i="2"/>
  <c r="U24" i="2" s="1"/>
  <c r="V24" i="2" s="1"/>
  <c r="P24" i="2"/>
  <c r="O24" i="2"/>
  <c r="Q24" i="2" s="1"/>
  <c r="R24" i="2" s="1"/>
  <c r="M24" i="2"/>
  <c r="N24" i="2" s="1"/>
  <c r="L24" i="2"/>
  <c r="K24" i="2"/>
  <c r="I24" i="2"/>
  <c r="J24" i="2" s="1"/>
  <c r="H24" i="2"/>
  <c r="G24" i="2"/>
  <c r="D24" i="2"/>
  <c r="E24" i="2" s="1"/>
  <c r="F24" i="2" s="1"/>
  <c r="C24" i="2"/>
  <c r="A24" i="2"/>
  <c r="AL23" i="2"/>
  <c r="AJ23" i="2"/>
  <c r="AF23" i="2"/>
  <c r="AE23" i="2"/>
  <c r="AG23" i="2" s="1"/>
  <c r="AH23" i="2" s="1"/>
  <c r="AB23" i="2"/>
  <c r="AA23" i="2"/>
  <c r="AC23" i="2" s="1"/>
  <c r="AD23" i="2" s="1"/>
  <c r="X23" i="2"/>
  <c r="W23" i="2"/>
  <c r="Y23" i="2" s="1"/>
  <c r="Z23" i="2" s="1"/>
  <c r="U23" i="2"/>
  <c r="V23" i="2" s="1"/>
  <c r="T23" i="2"/>
  <c r="S23" i="2"/>
  <c r="P23" i="2"/>
  <c r="O23" i="2"/>
  <c r="Q23" i="2" s="1"/>
  <c r="R23" i="2" s="1"/>
  <c r="L23" i="2"/>
  <c r="M23" i="2" s="1"/>
  <c r="N23" i="2" s="1"/>
  <c r="K23" i="2"/>
  <c r="I23" i="2"/>
  <c r="J23" i="2" s="1"/>
  <c r="H23" i="2"/>
  <c r="G23" i="2"/>
  <c r="D23" i="2"/>
  <c r="C23" i="2"/>
  <c r="E23" i="2" s="1"/>
  <c r="F23" i="2" s="1"/>
  <c r="A23" i="2"/>
  <c r="AL22" i="2"/>
  <c r="AJ22" i="2"/>
  <c r="AF22" i="2"/>
  <c r="AE22" i="2"/>
  <c r="AG22" i="2" s="1"/>
  <c r="AH22" i="2" s="1"/>
  <c r="AB22" i="2"/>
  <c r="AA22" i="2"/>
  <c r="AC22" i="2" s="1"/>
  <c r="AD22" i="2" s="1"/>
  <c r="X22" i="2"/>
  <c r="W22" i="2"/>
  <c r="Y22" i="2" s="1"/>
  <c r="Z22" i="2" s="1"/>
  <c r="U22" i="2"/>
  <c r="V22" i="2" s="1"/>
  <c r="T22" i="2"/>
  <c r="S22" i="2"/>
  <c r="Q22" i="2"/>
  <c r="R22" i="2" s="1"/>
  <c r="P22" i="2"/>
  <c r="O22" i="2"/>
  <c r="L22" i="2"/>
  <c r="M22" i="2" s="1"/>
  <c r="N22" i="2" s="1"/>
  <c r="K22" i="2"/>
  <c r="H22" i="2"/>
  <c r="I22" i="2" s="1"/>
  <c r="J22" i="2" s="1"/>
  <c r="G22" i="2"/>
  <c r="D22" i="2"/>
  <c r="C22" i="2"/>
  <c r="E22" i="2" s="1"/>
  <c r="F22" i="2" s="1"/>
  <c r="A22" i="2"/>
  <c r="AL21" i="2"/>
  <c r="AJ21" i="2"/>
  <c r="AF21" i="2"/>
  <c r="AE21" i="2"/>
  <c r="AG21" i="2" s="1"/>
  <c r="AH21" i="2" s="1"/>
  <c r="AC21" i="2"/>
  <c r="AD21" i="2" s="1"/>
  <c r="AB21" i="2"/>
  <c r="AA21" i="2"/>
  <c r="X21" i="2"/>
  <c r="W21" i="2"/>
  <c r="Y21" i="2" s="1"/>
  <c r="Z21" i="2" s="1"/>
  <c r="T21" i="2"/>
  <c r="U21" i="2" s="1"/>
  <c r="V21" i="2" s="1"/>
  <c r="S21" i="2"/>
  <c r="Q21" i="2"/>
  <c r="R21" i="2" s="1"/>
  <c r="P21" i="2"/>
  <c r="O21" i="2"/>
  <c r="L21" i="2"/>
  <c r="K21" i="2"/>
  <c r="H21" i="2"/>
  <c r="I21" i="2" s="1"/>
  <c r="J21" i="2" s="1"/>
  <c r="G21" i="2"/>
  <c r="D21" i="2"/>
  <c r="C21" i="2"/>
  <c r="E21" i="2" s="1"/>
  <c r="F21" i="2" s="1"/>
  <c r="A21" i="2"/>
  <c r="AL20" i="2"/>
  <c r="AJ20" i="2"/>
  <c r="AF20" i="2"/>
  <c r="AE20" i="2"/>
  <c r="AG20" i="2" s="1"/>
  <c r="AH20" i="2" s="1"/>
  <c r="AC20" i="2"/>
  <c r="AD20" i="2" s="1"/>
  <c r="AB20" i="2"/>
  <c r="AA20" i="2"/>
  <c r="Y20" i="2"/>
  <c r="Z20" i="2" s="1"/>
  <c r="X20" i="2"/>
  <c r="W20" i="2"/>
  <c r="U20" i="2"/>
  <c r="V20" i="2" s="1"/>
  <c r="T20" i="2"/>
  <c r="S20" i="2"/>
  <c r="P20" i="2"/>
  <c r="Q20" i="2" s="1"/>
  <c r="R20" i="2" s="1"/>
  <c r="O20" i="2"/>
  <c r="L20" i="2"/>
  <c r="K20" i="2"/>
  <c r="H20" i="2"/>
  <c r="G20" i="2"/>
  <c r="I20" i="2" s="1"/>
  <c r="J20" i="2" s="1"/>
  <c r="D20" i="2"/>
  <c r="C20" i="2"/>
  <c r="E20" i="2" s="1"/>
  <c r="F20" i="2" s="1"/>
  <c r="A20" i="2"/>
  <c r="AL19" i="2"/>
  <c r="AJ19" i="2"/>
  <c r="AF19" i="2"/>
  <c r="AE19" i="2"/>
  <c r="AG19" i="2" s="1"/>
  <c r="AH19" i="2" s="1"/>
  <c r="AC19" i="2"/>
  <c r="AD19" i="2" s="1"/>
  <c r="AB19" i="2"/>
  <c r="AA19" i="2"/>
  <c r="Y19" i="2"/>
  <c r="Z19" i="2" s="1"/>
  <c r="X19" i="2"/>
  <c r="W19" i="2"/>
  <c r="T19" i="2"/>
  <c r="S19" i="2"/>
  <c r="P19" i="2"/>
  <c r="Q19" i="2" s="1"/>
  <c r="R19" i="2" s="1"/>
  <c r="O19" i="2"/>
  <c r="L19" i="2"/>
  <c r="K19" i="2"/>
  <c r="M19" i="2" s="1"/>
  <c r="N19" i="2" s="1"/>
  <c r="J19" i="2"/>
  <c r="H19" i="2"/>
  <c r="G19" i="2"/>
  <c r="I19" i="2" s="1"/>
  <c r="D19" i="2"/>
  <c r="C19" i="2"/>
  <c r="E19" i="2" s="1"/>
  <c r="F19" i="2" s="1"/>
  <c r="A19" i="2"/>
  <c r="AL18" i="2"/>
  <c r="AJ18" i="2"/>
  <c r="AG18" i="2"/>
  <c r="AH18" i="2" s="1"/>
  <c r="AF18" i="2"/>
  <c r="AE18" i="2"/>
  <c r="AC18" i="2"/>
  <c r="AD18" i="2" s="1"/>
  <c r="AB18" i="2"/>
  <c r="AA18" i="2"/>
  <c r="X18" i="2"/>
  <c r="Y18" i="2" s="1"/>
  <c r="Z18" i="2" s="1"/>
  <c r="W18" i="2"/>
  <c r="T18" i="2"/>
  <c r="S18" i="2"/>
  <c r="P18" i="2"/>
  <c r="O18" i="2"/>
  <c r="Q18" i="2" s="1"/>
  <c r="R18" i="2" s="1"/>
  <c r="L18" i="2"/>
  <c r="K18" i="2"/>
  <c r="M18" i="2" s="1"/>
  <c r="N18" i="2" s="1"/>
  <c r="I18" i="2"/>
  <c r="J18" i="2" s="1"/>
  <c r="H18" i="2"/>
  <c r="G18" i="2"/>
  <c r="D18" i="2"/>
  <c r="C18" i="2"/>
  <c r="E18" i="2" s="1"/>
  <c r="F18" i="2" s="1"/>
  <c r="A18" i="2"/>
  <c r="AL17" i="2"/>
  <c r="AJ17" i="2"/>
  <c r="AG17" i="2"/>
  <c r="AH17" i="2" s="1"/>
  <c r="AF17" i="2"/>
  <c r="AE17" i="2"/>
  <c r="AB17" i="2"/>
  <c r="AA17" i="2"/>
  <c r="AC17" i="2" s="1"/>
  <c r="AD17" i="2" s="1"/>
  <c r="X17" i="2"/>
  <c r="Y17" i="2" s="1"/>
  <c r="Z17" i="2" s="1"/>
  <c r="W17" i="2"/>
  <c r="T17" i="2"/>
  <c r="S17" i="2"/>
  <c r="U17" i="2" s="1"/>
  <c r="V17" i="2" s="1"/>
  <c r="R17" i="2"/>
  <c r="P17" i="2"/>
  <c r="O17" i="2"/>
  <c r="Q17" i="2" s="1"/>
  <c r="L17" i="2"/>
  <c r="K17" i="2"/>
  <c r="M17" i="2" s="1"/>
  <c r="N17" i="2" s="1"/>
  <c r="I17" i="2"/>
  <c r="J17" i="2" s="1"/>
  <c r="H17" i="2"/>
  <c r="G17" i="2"/>
  <c r="E17" i="2"/>
  <c r="F17" i="2" s="1"/>
  <c r="D17" i="2"/>
  <c r="C17" i="2"/>
  <c r="A17" i="2"/>
  <c r="AL16" i="2"/>
  <c r="AJ16" i="2"/>
  <c r="AF16" i="2"/>
  <c r="AG16" i="2" s="1"/>
  <c r="AH16" i="2" s="1"/>
  <c r="AE16" i="2"/>
  <c r="AB16" i="2"/>
  <c r="AA16" i="2"/>
  <c r="X16" i="2"/>
  <c r="W16" i="2"/>
  <c r="Y16" i="2" s="1"/>
  <c r="Z16" i="2" s="1"/>
  <c r="T16" i="2"/>
  <c r="S16" i="2"/>
  <c r="U16" i="2" s="1"/>
  <c r="V16" i="2" s="1"/>
  <c r="Q16" i="2"/>
  <c r="R16" i="2" s="1"/>
  <c r="P16" i="2"/>
  <c r="O16" i="2"/>
  <c r="L16" i="2"/>
  <c r="K16" i="2"/>
  <c r="M16" i="2" s="1"/>
  <c r="N16" i="2" s="1"/>
  <c r="I16" i="2"/>
  <c r="J16" i="2" s="1"/>
  <c r="H16" i="2"/>
  <c r="G16" i="2"/>
  <c r="E16" i="2"/>
  <c r="F16" i="2" s="1"/>
  <c r="D16" i="2"/>
  <c r="C16" i="2"/>
  <c r="A16" i="2"/>
  <c r="AL15" i="2"/>
  <c r="AJ15" i="2"/>
  <c r="AF15" i="2"/>
  <c r="AG15" i="2" s="1"/>
  <c r="AH15" i="2" s="1"/>
  <c r="AE15" i="2"/>
  <c r="AB15" i="2"/>
  <c r="AA15" i="2"/>
  <c r="AC15" i="2" s="1"/>
  <c r="AD15" i="2" s="1"/>
  <c r="Z15" i="2"/>
  <c r="X15" i="2"/>
  <c r="W15" i="2"/>
  <c r="Y15" i="2" s="1"/>
  <c r="T15" i="2"/>
  <c r="S15" i="2"/>
  <c r="U15" i="2" s="1"/>
  <c r="V15" i="2" s="1"/>
  <c r="Q15" i="2"/>
  <c r="R15" i="2" s="1"/>
  <c r="P15" i="2"/>
  <c r="O15" i="2"/>
  <c r="M15" i="2"/>
  <c r="N15" i="2" s="1"/>
  <c r="L15" i="2"/>
  <c r="K15" i="2"/>
  <c r="H15" i="2"/>
  <c r="I15" i="2" s="1"/>
  <c r="J15" i="2" s="1"/>
  <c r="G15" i="2"/>
  <c r="D15" i="2"/>
  <c r="E15" i="2" s="1"/>
  <c r="F15" i="2" s="1"/>
  <c r="C15" i="2"/>
  <c r="A15" i="2"/>
  <c r="AL14" i="2"/>
  <c r="AJ14" i="2"/>
  <c r="AF14" i="2"/>
  <c r="AG14" i="2" s="1"/>
  <c r="AH14" i="2" s="1"/>
  <c r="AE14" i="2"/>
  <c r="AB14" i="2"/>
  <c r="AA14" i="2"/>
  <c r="AC14" i="2" s="1"/>
  <c r="AD14" i="2" s="1"/>
  <c r="X14" i="2"/>
  <c r="Y14" i="2" s="1"/>
  <c r="Z14" i="2" s="1"/>
  <c r="W14" i="2"/>
  <c r="T14" i="2"/>
  <c r="S14" i="2"/>
  <c r="U14" i="2" s="1"/>
  <c r="V14" i="2" s="1"/>
  <c r="P14" i="2"/>
  <c r="Q14" i="2" s="1"/>
  <c r="R14" i="2" s="1"/>
  <c r="O14" i="2"/>
  <c r="L14" i="2"/>
  <c r="K14" i="2"/>
  <c r="M14" i="2" s="1"/>
  <c r="N14" i="2" s="1"/>
  <c r="H14" i="2"/>
  <c r="I14" i="2" s="1"/>
  <c r="J14" i="2" s="1"/>
  <c r="G14" i="2"/>
  <c r="D14" i="2"/>
  <c r="C14" i="2"/>
  <c r="E14" i="2" s="1"/>
  <c r="F14" i="2" s="1"/>
  <c r="A14" i="2"/>
  <c r="AL13" i="2"/>
  <c r="AJ13" i="2"/>
  <c r="AF13" i="2"/>
  <c r="AE13" i="2"/>
  <c r="AG13" i="2" s="1"/>
  <c r="AH13" i="2" s="1"/>
  <c r="AB13" i="2"/>
  <c r="AC13" i="2" s="1"/>
  <c r="AD13" i="2" s="1"/>
  <c r="AA13" i="2"/>
  <c r="X13" i="2"/>
  <c r="W13" i="2"/>
  <c r="T13" i="2"/>
  <c r="U13" i="2" s="1"/>
  <c r="V13" i="2" s="1"/>
  <c r="S13" i="2"/>
  <c r="P13" i="2"/>
  <c r="O13" i="2"/>
  <c r="Q13" i="2" s="1"/>
  <c r="R13" i="2" s="1"/>
  <c r="L13" i="2"/>
  <c r="M13" i="2" s="1"/>
  <c r="N13" i="2" s="1"/>
  <c r="K13" i="2"/>
  <c r="H13" i="2"/>
  <c r="G13" i="2"/>
  <c r="D13" i="2"/>
  <c r="E13" i="2" s="1"/>
  <c r="F13" i="2" s="1"/>
  <c r="C13" i="2"/>
  <c r="A13" i="2"/>
  <c r="AL12" i="2"/>
  <c r="AJ12" i="2"/>
  <c r="AF12" i="2"/>
  <c r="AG12" i="2" s="1"/>
  <c r="AH12" i="2" s="1"/>
  <c r="AE12" i="2"/>
  <c r="AB12" i="2"/>
  <c r="AA12" i="2"/>
  <c r="AC12" i="2" s="1"/>
  <c r="AD12" i="2" s="1"/>
  <c r="X12" i="2"/>
  <c r="Y12" i="2" s="1"/>
  <c r="Z12" i="2" s="1"/>
  <c r="W12" i="2"/>
  <c r="T12" i="2"/>
  <c r="S12" i="2"/>
  <c r="P12" i="2"/>
  <c r="Q12" i="2" s="1"/>
  <c r="R12" i="2" s="1"/>
  <c r="O12" i="2"/>
  <c r="L12" i="2"/>
  <c r="K12" i="2"/>
  <c r="M12" i="2" s="1"/>
  <c r="N12" i="2" s="1"/>
  <c r="H12" i="2"/>
  <c r="I12" i="2" s="1"/>
  <c r="J12" i="2" s="1"/>
  <c r="G12" i="2"/>
  <c r="D12" i="2"/>
  <c r="C12" i="2"/>
  <c r="A12" i="2"/>
  <c r="AL11" i="2"/>
  <c r="AJ11" i="2"/>
  <c r="AF11" i="2"/>
  <c r="AE11" i="2"/>
  <c r="AG11" i="2" s="1"/>
  <c r="AH11" i="2" s="1"/>
  <c r="AB11" i="2"/>
  <c r="AC11" i="2" s="1"/>
  <c r="AD11" i="2" s="1"/>
  <c r="AA11" i="2"/>
  <c r="X11" i="2"/>
  <c r="W11" i="2"/>
  <c r="Y11" i="2" s="1"/>
  <c r="Z11" i="2" s="1"/>
  <c r="T11" i="2"/>
  <c r="U11" i="2" s="1"/>
  <c r="V11" i="2" s="1"/>
  <c r="S11" i="2"/>
  <c r="P11" i="2"/>
  <c r="O11" i="2"/>
  <c r="Q11" i="2" s="1"/>
  <c r="R11" i="2" s="1"/>
  <c r="L11" i="2"/>
  <c r="M11" i="2" s="1"/>
  <c r="N11" i="2" s="1"/>
  <c r="K11" i="2"/>
  <c r="H11" i="2"/>
  <c r="G11" i="2"/>
  <c r="I11" i="2" s="1"/>
  <c r="J11" i="2" s="1"/>
  <c r="D11" i="2"/>
  <c r="E11" i="2" s="1"/>
  <c r="F11" i="2" s="1"/>
  <c r="C11" i="2"/>
  <c r="A11" i="2"/>
  <c r="AL10" i="2"/>
  <c r="AJ10" i="2"/>
  <c r="AF10" i="2"/>
  <c r="AG10" i="2" s="1"/>
  <c r="AH10" i="2" s="1"/>
  <c r="AE10" i="2"/>
  <c r="AB10" i="2"/>
  <c r="AA10" i="2"/>
  <c r="AC10" i="2" s="1"/>
  <c r="AD10" i="2" s="1"/>
  <c r="X10" i="2"/>
  <c r="Y10" i="2" s="1"/>
  <c r="Z10" i="2" s="1"/>
  <c r="W10" i="2"/>
  <c r="T10" i="2"/>
  <c r="S10" i="2"/>
  <c r="U10" i="2" s="1"/>
  <c r="V10" i="2" s="1"/>
  <c r="P10" i="2"/>
  <c r="Q10" i="2" s="1"/>
  <c r="R10" i="2" s="1"/>
  <c r="O10" i="2"/>
  <c r="L10" i="2"/>
  <c r="K10" i="2"/>
  <c r="M10" i="2" s="1"/>
  <c r="N10" i="2" s="1"/>
  <c r="H10" i="2"/>
  <c r="I10" i="2" s="1"/>
  <c r="J10" i="2" s="1"/>
  <c r="G10" i="2"/>
  <c r="D10" i="2"/>
  <c r="C10" i="2"/>
  <c r="E10" i="2" s="1"/>
  <c r="F10" i="2" s="1"/>
  <c r="A10" i="2"/>
  <c r="AL9" i="2"/>
  <c r="AJ9" i="2"/>
  <c r="AF9" i="2"/>
  <c r="AE9" i="2"/>
  <c r="AB9" i="2"/>
  <c r="AA9" i="2"/>
  <c r="AC9" i="2" s="1"/>
  <c r="AD9" i="2" s="1"/>
  <c r="X9" i="2"/>
  <c r="W9" i="2"/>
  <c r="Y9" i="2" s="1"/>
  <c r="Z9" i="2" s="1"/>
  <c r="T9" i="2"/>
  <c r="S9" i="2"/>
  <c r="U9" i="2" s="1"/>
  <c r="V9" i="2" s="1"/>
  <c r="P9" i="2"/>
  <c r="O9" i="2"/>
  <c r="L9" i="2"/>
  <c r="K9" i="2"/>
  <c r="M9" i="2" s="1"/>
  <c r="N9" i="2" s="1"/>
  <c r="H9" i="2"/>
  <c r="G9" i="2"/>
  <c r="I9" i="2" s="1"/>
  <c r="J9" i="2" s="1"/>
  <c r="D9" i="2"/>
  <c r="C9" i="2"/>
  <c r="E9" i="2" s="1"/>
  <c r="F9" i="2" s="1"/>
  <c r="A9" i="2"/>
  <c r="AL8" i="2"/>
  <c r="AJ8" i="2"/>
  <c r="AF8" i="2"/>
  <c r="AE8" i="2"/>
  <c r="AG8" i="2" s="1"/>
  <c r="AH8" i="2" s="1"/>
  <c r="AB8" i="2"/>
  <c r="AA8" i="2"/>
  <c r="X8" i="2"/>
  <c r="W8" i="2"/>
  <c r="Y8" i="2" s="1"/>
  <c r="Z8" i="2" s="1"/>
  <c r="T8" i="2"/>
  <c r="S8" i="2"/>
  <c r="U8" i="2" s="1"/>
  <c r="V8" i="2" s="1"/>
  <c r="P8" i="2"/>
  <c r="O8" i="2"/>
  <c r="Q8" i="2" s="1"/>
  <c r="R8" i="2" s="1"/>
  <c r="L8" i="2"/>
  <c r="K8" i="2"/>
  <c r="H8" i="2"/>
  <c r="G8" i="2"/>
  <c r="I8" i="2" s="1"/>
  <c r="J8" i="2" s="1"/>
  <c r="D8" i="2"/>
  <c r="C8" i="2"/>
  <c r="E8" i="2" s="1"/>
  <c r="F8" i="2" s="1"/>
  <c r="A8" i="2"/>
  <c r="AL7" i="2"/>
  <c r="AJ7" i="2"/>
  <c r="AF7" i="2"/>
  <c r="AE7" i="2"/>
  <c r="AG7" i="2" s="1"/>
  <c r="AH7" i="2" s="1"/>
  <c r="AB7" i="2"/>
  <c r="AA7" i="2"/>
  <c r="AC7" i="2" s="1"/>
  <c r="AD7" i="2" s="1"/>
  <c r="X7" i="2"/>
  <c r="W7" i="2"/>
  <c r="Y7" i="2" s="1"/>
  <c r="Z7" i="2" s="1"/>
  <c r="T7" i="2"/>
  <c r="S7" i="2"/>
  <c r="U7" i="2" s="1"/>
  <c r="V7" i="2" s="1"/>
  <c r="P7" i="2"/>
  <c r="O7" i="2"/>
  <c r="Q7" i="2" s="1"/>
  <c r="R7" i="2" s="1"/>
  <c r="L7" i="2"/>
  <c r="K7" i="2"/>
  <c r="M7" i="2" s="1"/>
  <c r="N7" i="2" s="1"/>
  <c r="H7" i="2"/>
  <c r="G7" i="2"/>
  <c r="I7" i="2" s="1"/>
  <c r="J7" i="2" s="1"/>
  <c r="D7" i="2"/>
  <c r="C7" i="2"/>
  <c r="E7" i="2" s="1"/>
  <c r="F7" i="2" s="1"/>
  <c r="B7" i="2" s="1"/>
  <c r="A7" i="2"/>
  <c r="AL6" i="2"/>
  <c r="AJ6" i="2"/>
  <c r="AF6" i="2"/>
  <c r="AE6" i="2"/>
  <c r="AG6" i="2" s="1"/>
  <c r="AH6" i="2" s="1"/>
  <c r="AB6" i="2"/>
  <c r="AA6" i="2"/>
  <c r="AC6" i="2" s="1"/>
  <c r="AD6" i="2" s="1"/>
  <c r="X6" i="2"/>
  <c r="W6" i="2"/>
  <c r="Y6" i="2" s="1"/>
  <c r="Z6" i="2" s="1"/>
  <c r="T6" i="2"/>
  <c r="S6" i="2"/>
  <c r="U6" i="2" s="1"/>
  <c r="V6" i="2" s="1"/>
  <c r="P6" i="2"/>
  <c r="O6" i="2"/>
  <c r="Q6" i="2" s="1"/>
  <c r="R6" i="2" s="1"/>
  <c r="L6" i="2"/>
  <c r="K6" i="2"/>
  <c r="M6" i="2" s="1"/>
  <c r="N6" i="2" s="1"/>
  <c r="H6" i="2"/>
  <c r="G6" i="2"/>
  <c r="I6" i="2" s="1"/>
  <c r="J6" i="2" s="1"/>
  <c r="D6" i="2"/>
  <c r="C6" i="2"/>
  <c r="E6" i="2" s="1"/>
  <c r="F6" i="2" s="1"/>
  <c r="A6" i="2"/>
  <c r="B22" i="2" l="1"/>
  <c r="B28" i="2"/>
  <c r="B10" i="2"/>
  <c r="B15" i="2"/>
  <c r="Q9" i="2"/>
  <c r="R9" i="2" s="1"/>
  <c r="AG9" i="2"/>
  <c r="AH9" i="2" s="1"/>
  <c r="I13" i="2"/>
  <c r="J13" i="2" s="1"/>
  <c r="Y13" i="2"/>
  <c r="Z13" i="2" s="1"/>
  <c r="B13" i="2" s="1"/>
  <c r="B14" i="2"/>
  <c r="B25" i="2"/>
  <c r="B17" i="2"/>
  <c r="B23" i="2"/>
  <c r="U19" i="2"/>
  <c r="V19" i="2" s="1"/>
  <c r="B19" i="2" s="1"/>
  <c r="B27" i="2"/>
  <c r="B26" i="2"/>
  <c r="B6" i="2"/>
  <c r="B11" i="2"/>
  <c r="B9" i="2"/>
  <c r="M8" i="2"/>
  <c r="N8" i="2" s="1"/>
  <c r="B8" i="2" s="1"/>
  <c r="AC8" i="2"/>
  <c r="AD8" i="2" s="1"/>
  <c r="E12" i="2"/>
  <c r="F12" i="2" s="1"/>
  <c r="B12" i="2" s="1"/>
  <c r="U12" i="2"/>
  <c r="V12" i="2" s="1"/>
  <c r="AC16" i="2"/>
  <c r="AD16" i="2" s="1"/>
  <c r="B16" i="2" s="1"/>
  <c r="U18" i="2"/>
  <c r="V18" i="2" s="1"/>
  <c r="B18" i="2" s="1"/>
  <c r="M20" i="2"/>
  <c r="N20" i="2" s="1"/>
  <c r="B20" i="2" s="1"/>
  <c r="M21" i="2"/>
  <c r="N21" i="2" s="1"/>
  <c r="B21" i="2" s="1"/>
  <c r="AG24" i="2"/>
  <c r="AH24" i="2" s="1"/>
  <c r="B24" i="2" s="1"/>
  <c r="B30" i="2"/>
  <c r="B33" i="2"/>
  <c r="B29" i="2"/>
</calcChain>
</file>

<file path=xl/sharedStrings.xml><?xml version="1.0" encoding="utf-8"?>
<sst xmlns="http://schemas.openxmlformats.org/spreadsheetml/2006/main" count="90" uniqueCount="59">
  <si>
    <t>Timestamp</t>
  </si>
  <si>
    <t>Email Address</t>
  </si>
  <si>
    <t>Mass A = ____kg</t>
  </si>
  <si>
    <t>Mass B = ____kg</t>
  </si>
  <si>
    <t>Height = ____</t>
  </si>
  <si>
    <t>Distance Ax = ____m</t>
  </si>
  <si>
    <t>Distance Bx = ____m</t>
  </si>
  <si>
    <t>Time A = ____s</t>
  </si>
  <si>
    <t>Velocity A (launch) = ____m/s</t>
  </si>
  <si>
    <t>Time B = ____s</t>
  </si>
  <si>
    <t>Velocity B (launch) = ____m/s</t>
  </si>
  <si>
    <t>Momentum A (final) = ____kg*m/s</t>
  </si>
  <si>
    <t>Momentum B (final) = kg*m/s</t>
  </si>
  <si>
    <t>Momentum A (initial) = ____kg*m/s</t>
  </si>
  <si>
    <t>Velocity A (initial) = ____ m/s</t>
  </si>
  <si>
    <t>Momentum B (initial) = ____kg*m/s</t>
  </si>
  <si>
    <t>Velocity B (initial) = ____m/s</t>
  </si>
  <si>
    <t>mbayer@clearview.ab.ca</t>
  </si>
  <si>
    <t>Student 1</t>
  </si>
  <si>
    <t>Student 2</t>
  </si>
  <si>
    <t>Student 3</t>
  </si>
  <si>
    <t>Student 4</t>
  </si>
  <si>
    <t>Student 5</t>
  </si>
  <si>
    <t>Student 6</t>
  </si>
  <si>
    <t>Student 7</t>
  </si>
  <si>
    <t>Student 8</t>
  </si>
  <si>
    <t>Student 9</t>
  </si>
  <si>
    <t>Student 10</t>
  </si>
  <si>
    <t>Student 11</t>
  </si>
  <si>
    <t>Student 12</t>
  </si>
  <si>
    <t>Student 13</t>
  </si>
  <si>
    <t>Student 14</t>
  </si>
  <si>
    <t>Student 15</t>
  </si>
  <si>
    <t>Student 16</t>
  </si>
  <si>
    <t>Student 17</t>
  </si>
  <si>
    <t>Student 18</t>
  </si>
  <si>
    <t>Student 19</t>
  </si>
  <si>
    <t>Student 20</t>
  </si>
  <si>
    <t>Student 21</t>
  </si>
  <si>
    <t>Student 22</t>
  </si>
  <si>
    <t>Student 23</t>
  </si>
  <si>
    <t>SPEC</t>
  </si>
  <si>
    <t>Time A</t>
  </si>
  <si>
    <t>Velocity A (launch)</t>
  </si>
  <si>
    <t>Time B</t>
  </si>
  <si>
    <t>Velocity B (launch)</t>
  </si>
  <si>
    <t>Momentum A (final)</t>
  </si>
  <si>
    <t>Momentum B (final)</t>
  </si>
  <si>
    <t>Momentum A (initial)</t>
  </si>
  <si>
    <t>Velocity A (initial)</t>
  </si>
  <si>
    <t>Momentum B (initial)</t>
  </si>
  <si>
    <t>Velocity B (initial)</t>
  </si>
  <si>
    <t>Name</t>
  </si>
  <si>
    <t>Mark /10</t>
  </si>
  <si>
    <t>Low SPEC</t>
  </si>
  <si>
    <t>High SPEC</t>
  </si>
  <si>
    <t>In SPEC?</t>
  </si>
  <si>
    <t>Mark</t>
  </si>
  <si>
    <t>Answer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</si>
</sst>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m/d/yyyy\ h:mm:ss"/>
  </numFmts>
  <fonts count="3" x14ac:knownFonts="1">
    <font>
      <sz val="10"/>
      <color rgb="FF000000"/>
      <name val="Arial"/>
    </font>
    <font>
      <sz val="10"/>
      <color theme="1"/>
      <name val="Arial"/>
    </font>
    <font>
      <sz val="10"/>
      <name val="Arial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9">
    <xf numFmtId="0" fontId="0" fillId="0" borderId="0" xfId="0" applyFont="1" applyAlignment="1"/>
    <xf numFmtId="0" fontId="1" fillId="0" borderId="0" xfId="0" applyFont="1"/>
    <xf numFmtId="164" fontId="1" fillId="0" borderId="0" xfId="0" applyNumberFormat="1" applyFont="1" applyAlignment="1"/>
    <xf numFmtId="0" fontId="1" fillId="0" borderId="0" xfId="0" applyFont="1" applyAlignment="1"/>
    <xf numFmtId="0" fontId="2" fillId="0" borderId="0" xfId="0" applyFont="1" applyAlignment="1"/>
    <xf numFmtId="0" fontId="1" fillId="0" borderId="0" xfId="0" applyFont="1" applyAlignment="1"/>
    <xf numFmtId="0" fontId="1" fillId="0" borderId="0" xfId="0" applyFont="1" applyAlignment="1"/>
    <xf numFmtId="0" fontId="1" fillId="0" borderId="0" xfId="0" applyFont="1" applyAlignment="1"/>
    <xf numFmtId="0" fontId="0" fillId="0" borderId="0" xfId="0" applyFont="1" applyAlignment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Sheets">
  <a:themeElements>
    <a:clrScheme name="Sheets">
      <a:dk1>
        <a:srgbClr val="000000"/>
      </a:dk1>
      <a:lt1>
        <a:srgbClr val="FFFFFF"/>
      </a:lt1>
      <a:dk2>
        <a:srgbClr val="000000"/>
      </a:dk2>
      <a:lt2>
        <a:srgbClr val="FFFFFF"/>
      </a:lt2>
      <a:accent1>
        <a:srgbClr val="4285F4"/>
      </a:accent1>
      <a:accent2>
        <a:srgbClr val="EA4335"/>
      </a:accent2>
      <a:accent3>
        <a:srgbClr val="FBBC04"/>
      </a:accent3>
      <a:accent4>
        <a:srgbClr val="34A853"/>
      </a:accent4>
      <a:accent5>
        <a:srgbClr val="FF6D01"/>
      </a:accent5>
      <a:accent6>
        <a:srgbClr val="46BDC6"/>
      </a:accent6>
      <a:hlink>
        <a:srgbClr val="1155CC"/>
      </a:hlink>
      <a:folHlink>
        <a:srgbClr val="1155CC"/>
      </a:folHlink>
    </a:clrScheme>
    <a:fontScheme name="Sheets">
      <a:majorFont>
        <a:latin typeface="Arial"/>
        <a:ea typeface="Arial"/>
        <a:cs typeface="Arial"/>
      </a:majorFont>
      <a:minorFont>
        <a:latin typeface="Arial"/>
        <a:ea typeface="Arial"/>
        <a:cs typeface="Arial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outlinePr summaryBelow="0" summaryRight="0"/>
  </sheetPr>
  <dimension ref="A1:Q25"/>
  <sheetViews>
    <sheetView tabSelected="1" workbookViewId="0">
      <pane ySplit="1" topLeftCell="A2" activePane="bottomLeft" state="frozen"/>
      <selection pane="bottomLeft" activeCell="B3" sqref="B3"/>
    </sheetView>
  </sheetViews>
  <sheetFormatPr defaultColWidth="14.44140625" defaultRowHeight="15.75" customHeight="1" x14ac:dyDescent="0.25"/>
  <cols>
    <col min="1" max="23" width="21.5546875" customWidth="1"/>
  </cols>
  <sheetData>
    <row r="1" spans="1:17" x14ac:dyDescent="0.25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  <c r="F1" s="1" t="s">
        <v>5</v>
      </c>
      <c r="G1" s="1" t="s">
        <v>6</v>
      </c>
      <c r="H1" s="1" t="s">
        <v>7</v>
      </c>
      <c r="I1" s="1" t="s">
        <v>8</v>
      </c>
      <c r="J1" s="1" t="s">
        <v>9</v>
      </c>
      <c r="K1" s="1" t="s">
        <v>10</v>
      </c>
      <c r="L1" s="1" t="s">
        <v>11</v>
      </c>
      <c r="M1" s="1" t="s">
        <v>12</v>
      </c>
      <c r="N1" s="1" t="s">
        <v>13</v>
      </c>
      <c r="O1" s="1" t="s">
        <v>14</v>
      </c>
      <c r="P1" s="1" t="s">
        <v>15</v>
      </c>
      <c r="Q1" s="1" t="s">
        <v>16</v>
      </c>
    </row>
    <row r="2" spans="1:17" x14ac:dyDescent="0.25">
      <c r="A2" s="2">
        <v>44087.721862986116</v>
      </c>
      <c r="B2" s="3" t="s">
        <v>17</v>
      </c>
      <c r="C2" s="3">
        <v>0.5</v>
      </c>
      <c r="D2" s="3">
        <v>1.5</v>
      </c>
      <c r="E2" s="3">
        <v>1</v>
      </c>
      <c r="F2" s="3">
        <v>8.5789000000000004E-2</v>
      </c>
      <c r="G2" s="3">
        <v>0.42443199999999998</v>
      </c>
      <c r="H2" s="3">
        <v>0.45150000000000001</v>
      </c>
      <c r="I2" s="3">
        <v>0.19</v>
      </c>
      <c r="J2" s="3">
        <v>0.45150000000000001</v>
      </c>
      <c r="K2" s="3">
        <v>0.94</v>
      </c>
      <c r="L2" s="3">
        <v>0.09</v>
      </c>
      <c r="M2" s="3">
        <v>1.41</v>
      </c>
      <c r="N2" s="3">
        <v>1.5</v>
      </c>
      <c r="O2" s="3">
        <v>3</v>
      </c>
      <c r="P2" s="3">
        <v>0</v>
      </c>
      <c r="Q2" s="3">
        <v>0</v>
      </c>
    </row>
    <row r="3" spans="1:17" x14ac:dyDescent="0.25">
      <c r="A3" s="2">
        <v>44092.554688703705</v>
      </c>
      <c r="B3" s="4" t="s">
        <v>18</v>
      </c>
      <c r="C3" s="3">
        <v>0.45</v>
      </c>
      <c r="D3" s="3">
        <v>0.33</v>
      </c>
      <c r="E3" s="3">
        <v>1.25</v>
      </c>
      <c r="F3" s="3">
        <v>0.86</v>
      </c>
      <c r="G3" s="3">
        <v>1.35</v>
      </c>
      <c r="H3" s="3">
        <v>0.42</v>
      </c>
      <c r="I3" s="3">
        <v>2.0499999999999998</v>
      </c>
      <c r="J3" s="3">
        <v>0.52</v>
      </c>
      <c r="K3" s="3">
        <v>2.57</v>
      </c>
      <c r="L3" s="3">
        <v>0.92</v>
      </c>
      <c r="M3" s="3">
        <v>0.85</v>
      </c>
      <c r="N3" s="3">
        <v>0.92</v>
      </c>
      <c r="O3" s="3">
        <v>2.0499999999999998</v>
      </c>
      <c r="P3" s="3">
        <v>0</v>
      </c>
      <c r="Q3" s="3">
        <v>0</v>
      </c>
    </row>
    <row r="4" spans="1:17" x14ac:dyDescent="0.25">
      <c r="A4" s="2">
        <v>44092.68164545139</v>
      </c>
      <c r="B4" s="4" t="s">
        <v>19</v>
      </c>
      <c r="C4" s="3">
        <v>0.2</v>
      </c>
      <c r="D4" s="3">
        <v>0.05</v>
      </c>
      <c r="E4" s="3">
        <v>1.1000000000000001</v>
      </c>
      <c r="F4" s="3">
        <v>1</v>
      </c>
      <c r="G4" s="3">
        <v>2.2999999999999998</v>
      </c>
      <c r="H4" s="3">
        <v>0.47</v>
      </c>
      <c r="I4" s="3">
        <v>2.11</v>
      </c>
      <c r="J4" s="3">
        <v>0.47</v>
      </c>
      <c r="K4" s="3">
        <v>4.8600000000000003</v>
      </c>
      <c r="L4" s="3">
        <v>0.42199999999999999</v>
      </c>
      <c r="M4" s="3">
        <v>0.24279999999999999</v>
      </c>
      <c r="N4" s="3">
        <v>0.66500000000000004</v>
      </c>
      <c r="O4" s="3">
        <v>3.3239999999999998</v>
      </c>
      <c r="P4" s="3">
        <v>0</v>
      </c>
      <c r="Q4" s="3">
        <v>0</v>
      </c>
    </row>
    <row r="5" spans="1:17" x14ac:dyDescent="0.25">
      <c r="A5" s="2">
        <v>44092.935623356483</v>
      </c>
      <c r="B5" s="4" t="s">
        <v>20</v>
      </c>
      <c r="C5" s="3">
        <v>0.153</v>
      </c>
      <c r="D5" s="3">
        <v>0.13500000000000001</v>
      </c>
      <c r="E5" s="3">
        <v>0.9</v>
      </c>
      <c r="F5" s="3">
        <v>0.41</v>
      </c>
      <c r="G5" s="3">
        <v>1.1100000000000001</v>
      </c>
      <c r="H5" s="3">
        <v>0.42830000000000001</v>
      </c>
      <c r="I5" s="3">
        <v>0.95730000000000004</v>
      </c>
      <c r="J5" s="3">
        <v>0.42830000000000001</v>
      </c>
      <c r="K5" s="3">
        <v>2.5920000000000001</v>
      </c>
      <c r="L5" s="3">
        <v>0.14599999999999999</v>
      </c>
      <c r="M5" s="3">
        <v>0.34499999999999997</v>
      </c>
      <c r="N5" s="3">
        <v>0.49099999999999999</v>
      </c>
      <c r="O5" s="3">
        <v>3.21</v>
      </c>
      <c r="P5" s="3">
        <v>0</v>
      </c>
      <c r="Q5" s="3">
        <v>0</v>
      </c>
    </row>
    <row r="6" spans="1:17" x14ac:dyDescent="0.25">
      <c r="A6" s="2">
        <v>44093.469479282408</v>
      </c>
      <c r="B6" s="4" t="s">
        <v>21</v>
      </c>
      <c r="C6" s="3">
        <v>0.29659999999999997</v>
      </c>
      <c r="D6" s="3">
        <v>0.17499999999999999</v>
      </c>
      <c r="E6" s="3">
        <v>0.75</v>
      </c>
      <c r="F6" s="3">
        <v>0.52</v>
      </c>
      <c r="G6" s="3">
        <v>1.1200000000000001</v>
      </c>
      <c r="H6" s="3">
        <v>0.39100000000000001</v>
      </c>
      <c r="I6" s="3">
        <v>1.33</v>
      </c>
      <c r="J6" s="3">
        <v>0.39100000000000001</v>
      </c>
      <c r="K6" s="3">
        <v>2.8639999999999999</v>
      </c>
      <c r="L6" s="3">
        <v>0.39400000000000002</v>
      </c>
      <c r="M6" s="3">
        <v>0.501</v>
      </c>
      <c r="N6" s="3">
        <v>0.89600000000000002</v>
      </c>
      <c r="O6" s="3">
        <v>3.02</v>
      </c>
      <c r="P6" s="3">
        <v>0</v>
      </c>
      <c r="Q6" s="3">
        <v>0</v>
      </c>
    </row>
    <row r="7" spans="1:17" x14ac:dyDescent="0.25">
      <c r="A7" s="2">
        <v>44093.588459108796</v>
      </c>
      <c r="B7" s="4" t="s">
        <v>22</v>
      </c>
      <c r="C7" s="3">
        <v>0.35</v>
      </c>
      <c r="D7" s="3">
        <v>0.11700000000000001</v>
      </c>
      <c r="E7" s="3">
        <v>0.76</v>
      </c>
      <c r="F7" s="3">
        <v>0.20300000000000001</v>
      </c>
      <c r="G7" s="3">
        <v>0.74</v>
      </c>
      <c r="H7" s="3">
        <v>0.39</v>
      </c>
      <c r="I7" s="3">
        <v>0.52</v>
      </c>
      <c r="J7" s="3">
        <v>0.39</v>
      </c>
      <c r="K7" s="3">
        <v>1.9</v>
      </c>
      <c r="L7" s="3">
        <v>1.7999999999999999E-2</v>
      </c>
      <c r="M7" s="3">
        <v>0.22</v>
      </c>
      <c r="N7" s="3">
        <v>1.7999999999999999E-2</v>
      </c>
      <c r="O7" s="3">
        <v>1E-3</v>
      </c>
      <c r="P7" s="3">
        <v>0</v>
      </c>
      <c r="Q7" s="3">
        <v>0</v>
      </c>
    </row>
    <row r="8" spans="1:17" x14ac:dyDescent="0.25">
      <c r="A8" s="2">
        <v>44093.720948449074</v>
      </c>
      <c r="B8" s="4" t="s">
        <v>23</v>
      </c>
      <c r="C8" s="3">
        <v>5.7700000000000001E-2</v>
      </c>
      <c r="D8" s="3">
        <v>1.4E-2</v>
      </c>
      <c r="E8" s="3">
        <v>0.76200000000000001</v>
      </c>
      <c r="F8" s="3">
        <v>0.58420000000000005</v>
      </c>
      <c r="G8" s="3">
        <v>1.2141999999999999</v>
      </c>
      <c r="H8" s="3">
        <v>0.394146</v>
      </c>
      <c r="I8" s="3">
        <v>1.4821800000000001</v>
      </c>
      <c r="J8" s="3">
        <v>0.394146</v>
      </c>
      <c r="K8" s="3">
        <v>3.0805699999999998</v>
      </c>
      <c r="L8" s="3">
        <v>8.5220000000000004E-2</v>
      </c>
      <c r="M8" s="3">
        <v>4.3128E-2</v>
      </c>
      <c r="N8" s="3">
        <v>0.12865039859999999</v>
      </c>
      <c r="O8" s="3">
        <v>2.2296429569999998</v>
      </c>
      <c r="P8" s="3">
        <v>0</v>
      </c>
      <c r="Q8" s="3">
        <v>0</v>
      </c>
    </row>
    <row r="9" spans="1:17" x14ac:dyDescent="0.25">
      <c r="A9" s="2">
        <v>44094.670272361109</v>
      </c>
      <c r="B9" s="4" t="s">
        <v>24</v>
      </c>
      <c r="C9" s="3">
        <v>0.12</v>
      </c>
      <c r="D9" s="3">
        <v>0.1</v>
      </c>
      <c r="E9" s="3">
        <v>0.78700000000000003</v>
      </c>
      <c r="F9" s="3">
        <v>1.143</v>
      </c>
      <c r="G9" s="3">
        <v>1.46</v>
      </c>
      <c r="H9" s="3">
        <v>0.4</v>
      </c>
      <c r="I9" s="3">
        <v>2.85</v>
      </c>
      <c r="J9" s="3">
        <v>0.4</v>
      </c>
      <c r="K9" s="3">
        <v>3.65</v>
      </c>
      <c r="L9" s="3">
        <v>0.34200000000000003</v>
      </c>
      <c r="M9" s="3">
        <v>0.34499999999999997</v>
      </c>
      <c r="N9" s="3">
        <v>0.34200000000000003</v>
      </c>
      <c r="O9" s="3">
        <v>5.89</v>
      </c>
      <c r="P9" s="3">
        <v>0</v>
      </c>
      <c r="Q9" s="3">
        <v>0</v>
      </c>
    </row>
    <row r="10" spans="1:17" x14ac:dyDescent="0.25">
      <c r="A10" s="2">
        <v>44094.707520208336</v>
      </c>
      <c r="B10" s="4" t="s">
        <v>25</v>
      </c>
      <c r="C10" s="3">
        <v>0.14199999999999999</v>
      </c>
      <c r="D10" s="3">
        <v>6.8000000000000005E-2</v>
      </c>
      <c r="E10" s="3">
        <v>0.76200000000000001</v>
      </c>
      <c r="F10" s="3">
        <v>0.24</v>
      </c>
      <c r="G10" s="3">
        <v>0.76200000000000001</v>
      </c>
      <c r="H10" s="3">
        <v>0.39400000000000002</v>
      </c>
      <c r="I10" s="3">
        <v>0.60899999999999999</v>
      </c>
      <c r="J10" s="3">
        <v>0.39400000000000002</v>
      </c>
      <c r="K10" s="3">
        <v>1.93</v>
      </c>
      <c r="L10" s="3">
        <v>8.5999999999999993E-2</v>
      </c>
      <c r="M10" s="3">
        <v>0.13</v>
      </c>
      <c r="N10" s="3">
        <v>0.216</v>
      </c>
      <c r="O10" s="3">
        <v>1.52</v>
      </c>
      <c r="P10" s="3">
        <v>0</v>
      </c>
      <c r="Q10" s="3">
        <v>0</v>
      </c>
    </row>
    <row r="11" spans="1:17" x14ac:dyDescent="0.25">
      <c r="A11" s="2">
        <v>44094.736428055556</v>
      </c>
      <c r="B11" s="4" t="s">
        <v>26</v>
      </c>
      <c r="C11" s="3">
        <v>0.02</v>
      </c>
      <c r="D11" s="3">
        <v>5.7000000000000002E-2</v>
      </c>
      <c r="E11" s="3">
        <v>0.65500000000000003</v>
      </c>
      <c r="F11" s="3">
        <v>0.745</v>
      </c>
      <c r="G11" s="3">
        <v>2.33</v>
      </c>
      <c r="H11" s="3">
        <v>0.36499999999999999</v>
      </c>
      <c r="I11" s="3">
        <v>2.04</v>
      </c>
      <c r="J11" s="3">
        <v>0.36499999999999999</v>
      </c>
      <c r="K11" s="3">
        <v>6.3760000000000003</v>
      </c>
      <c r="L11" s="3">
        <v>4.0800000000000003E-2</v>
      </c>
      <c r="M11" s="3">
        <v>0.36299999999999999</v>
      </c>
      <c r="N11" s="3">
        <v>0.40400000000000003</v>
      </c>
      <c r="O11" s="3">
        <v>7.0914000000000001</v>
      </c>
      <c r="P11" s="3">
        <v>0</v>
      </c>
      <c r="Q11" s="3">
        <v>0</v>
      </c>
    </row>
    <row r="12" spans="1:17" x14ac:dyDescent="0.25">
      <c r="A12" s="2">
        <v>44094.869074432871</v>
      </c>
      <c r="B12" s="4" t="s">
        <v>27</v>
      </c>
      <c r="C12" s="3">
        <v>1.36</v>
      </c>
      <c r="D12" s="3">
        <v>2.27</v>
      </c>
      <c r="E12" s="3">
        <v>0.44</v>
      </c>
      <c r="F12" s="3">
        <v>0.1</v>
      </c>
      <c r="G12" s="3">
        <v>0.23</v>
      </c>
      <c r="H12" s="3">
        <v>3.4000000000000002E-2</v>
      </c>
      <c r="I12" s="3">
        <v>2.94</v>
      </c>
      <c r="J12" s="3">
        <v>7.8E-2</v>
      </c>
      <c r="K12" s="3">
        <v>2.94</v>
      </c>
      <c r="L12" s="3">
        <v>4</v>
      </c>
      <c r="M12" s="3">
        <v>6.67</v>
      </c>
      <c r="N12" s="3">
        <v>4</v>
      </c>
      <c r="O12" s="3">
        <v>2.94</v>
      </c>
      <c r="P12" s="3">
        <v>0</v>
      </c>
      <c r="Q12" s="3">
        <v>0</v>
      </c>
    </row>
    <row r="13" spans="1:17" x14ac:dyDescent="0.25">
      <c r="A13" s="2">
        <v>44094.881762187499</v>
      </c>
      <c r="B13" s="4" t="s">
        <v>28</v>
      </c>
      <c r="C13" s="3">
        <v>0.27</v>
      </c>
      <c r="D13" s="3">
        <v>1.4E-2</v>
      </c>
      <c r="E13" s="3">
        <v>0.88900000000000001</v>
      </c>
      <c r="F13" s="3">
        <v>0.71099999999999997</v>
      </c>
      <c r="G13" s="3">
        <v>2.4889999999999999</v>
      </c>
      <c r="H13" s="3">
        <v>0.42570000000000002</v>
      </c>
      <c r="I13" s="3">
        <v>0.30270000000000002</v>
      </c>
      <c r="J13" s="3">
        <v>0.42570000000000002</v>
      </c>
      <c r="K13" s="3">
        <v>1.0589999999999999</v>
      </c>
      <c r="L13" s="3">
        <v>8.1699999999999995E-2</v>
      </c>
      <c r="M13" s="3">
        <v>1.4826000000000001E-2</v>
      </c>
      <c r="N13" s="3">
        <v>0.96550000000000002</v>
      </c>
      <c r="O13" s="3">
        <v>0.35759999999999997</v>
      </c>
      <c r="P13" s="3">
        <v>0</v>
      </c>
      <c r="Q13" s="3">
        <v>0</v>
      </c>
    </row>
    <row r="14" spans="1:17" x14ac:dyDescent="0.25">
      <c r="A14" s="2">
        <v>44095.375413032409</v>
      </c>
      <c r="B14" s="4" t="s">
        <v>29</v>
      </c>
      <c r="C14" s="3">
        <v>0.19800000000000001</v>
      </c>
      <c r="D14" s="3">
        <v>3.4000000000000002E-2</v>
      </c>
      <c r="E14" s="3">
        <v>0.64</v>
      </c>
      <c r="F14" s="3">
        <v>0.88900000000000001</v>
      </c>
      <c r="G14" s="3">
        <v>3.3782000000000001</v>
      </c>
      <c r="H14" s="3">
        <v>0.35980000000000001</v>
      </c>
      <c r="I14" s="3">
        <v>2.4700000000000002</v>
      </c>
      <c r="J14" s="3">
        <v>0.35980000000000001</v>
      </c>
      <c r="K14" s="3">
        <v>9.3889999999999993</v>
      </c>
      <c r="L14" s="3">
        <v>0.48899999999999999</v>
      </c>
      <c r="M14" s="3">
        <v>0.31900000000000001</v>
      </c>
      <c r="N14" s="3">
        <v>0.80800000000000005</v>
      </c>
      <c r="O14" s="3">
        <v>4.08</v>
      </c>
      <c r="P14" s="3">
        <v>0</v>
      </c>
      <c r="Q14" s="3">
        <v>0</v>
      </c>
    </row>
    <row r="15" spans="1:17" x14ac:dyDescent="0.25">
      <c r="A15" s="2">
        <v>44095.378070254628</v>
      </c>
      <c r="B15" s="4" t="s">
        <v>30</v>
      </c>
      <c r="C15" s="3">
        <v>0.12</v>
      </c>
      <c r="D15" s="3">
        <v>0.04</v>
      </c>
      <c r="E15" s="3">
        <v>0.91500000000000004</v>
      </c>
      <c r="F15" s="3">
        <v>0.89500000000000002</v>
      </c>
      <c r="G15" s="3">
        <v>1.6</v>
      </c>
      <c r="H15" s="3">
        <v>0.43</v>
      </c>
      <c r="I15" s="3">
        <v>2.14</v>
      </c>
      <c r="J15" s="3">
        <v>0.43</v>
      </c>
      <c r="K15" s="3">
        <v>3.75</v>
      </c>
      <c r="L15" s="3">
        <v>0.26</v>
      </c>
      <c r="M15" s="3">
        <v>0.15</v>
      </c>
      <c r="N15" s="3">
        <v>0.41</v>
      </c>
      <c r="O15" s="3">
        <v>3.42</v>
      </c>
      <c r="P15" s="3">
        <v>0</v>
      </c>
      <c r="Q15" s="3">
        <v>0</v>
      </c>
    </row>
    <row r="16" spans="1:17" x14ac:dyDescent="0.25">
      <c r="A16" s="2">
        <v>44095.393864745369</v>
      </c>
      <c r="B16" s="4" t="s">
        <v>31</v>
      </c>
      <c r="C16" s="3">
        <v>0.16500000000000001</v>
      </c>
      <c r="D16" s="3">
        <v>7.1999999999999995E-2</v>
      </c>
      <c r="E16" s="3">
        <v>0.3</v>
      </c>
      <c r="F16" s="3">
        <v>0.43</v>
      </c>
      <c r="G16" s="3">
        <v>0.63</v>
      </c>
      <c r="H16" s="3">
        <v>0.247</v>
      </c>
      <c r="I16" s="3">
        <v>1.74</v>
      </c>
      <c r="J16" s="3">
        <v>0.247</v>
      </c>
      <c r="K16" s="3">
        <v>2.5499999999999998</v>
      </c>
      <c r="L16" s="3">
        <v>0.28710000000000002</v>
      </c>
      <c r="M16" s="3">
        <v>0.18360000000000001</v>
      </c>
      <c r="N16" s="3">
        <v>0.47070000000000001</v>
      </c>
      <c r="O16" s="3">
        <v>2.85</v>
      </c>
      <c r="P16" s="3">
        <v>0</v>
      </c>
      <c r="Q16" s="3">
        <v>0</v>
      </c>
    </row>
    <row r="17" spans="1:17" x14ac:dyDescent="0.25">
      <c r="A17" s="2">
        <v>44095.395296851857</v>
      </c>
      <c r="B17" s="4" t="s">
        <v>32</v>
      </c>
      <c r="C17" s="3">
        <v>3.5000000000000003E-2</v>
      </c>
      <c r="D17" s="3">
        <v>0.11700000000000001</v>
      </c>
      <c r="E17" s="3">
        <v>0.76</v>
      </c>
      <c r="F17" s="3">
        <v>0.20300000000000001</v>
      </c>
      <c r="G17" s="3">
        <v>0.74</v>
      </c>
      <c r="H17" s="3">
        <v>0.39</v>
      </c>
      <c r="I17" s="3">
        <v>0.52</v>
      </c>
      <c r="J17" s="3">
        <v>0.39</v>
      </c>
      <c r="K17" s="3">
        <v>1.9</v>
      </c>
      <c r="L17" s="3">
        <v>1.7999999999999999E-2</v>
      </c>
      <c r="M17" s="3">
        <v>0.22</v>
      </c>
      <c r="N17" s="3">
        <v>0.23799999999999999</v>
      </c>
      <c r="O17" s="3">
        <v>7</v>
      </c>
      <c r="P17" s="3">
        <v>0</v>
      </c>
      <c r="Q17" s="3">
        <v>0</v>
      </c>
    </row>
    <row r="18" spans="1:17" x14ac:dyDescent="0.25">
      <c r="A18" s="2">
        <v>44095.397025613427</v>
      </c>
      <c r="B18" s="4" t="s">
        <v>33</v>
      </c>
      <c r="C18" s="3">
        <v>0.2</v>
      </c>
      <c r="D18" s="3">
        <v>0.01</v>
      </c>
      <c r="E18" s="3">
        <v>1</v>
      </c>
      <c r="F18" s="3">
        <v>1.32</v>
      </c>
      <c r="G18" s="3">
        <v>2</v>
      </c>
      <c r="H18" s="3">
        <v>0.45200000000000001</v>
      </c>
      <c r="I18" s="3">
        <v>2.92</v>
      </c>
      <c r="J18" s="3">
        <v>0.45200000000000001</v>
      </c>
      <c r="K18" s="3">
        <v>4.4249999999999998</v>
      </c>
      <c r="L18" s="3">
        <v>0.58399999999999996</v>
      </c>
      <c r="M18" s="3">
        <v>4.4249999999999998E-2</v>
      </c>
      <c r="N18" s="3">
        <v>0.628</v>
      </c>
      <c r="O18" s="3">
        <v>3.14</v>
      </c>
      <c r="P18" s="3">
        <v>0</v>
      </c>
      <c r="Q18" s="3">
        <v>0</v>
      </c>
    </row>
    <row r="19" spans="1:17" x14ac:dyDescent="0.25">
      <c r="A19" s="2">
        <v>44095.407329421301</v>
      </c>
      <c r="B19" s="4" t="s">
        <v>34</v>
      </c>
      <c r="C19" s="3">
        <v>157</v>
      </c>
      <c r="D19" s="3">
        <v>45</v>
      </c>
      <c r="E19" s="3">
        <v>75</v>
      </c>
      <c r="F19" s="3">
        <v>0.2</v>
      </c>
      <c r="G19" s="3">
        <v>0.33</v>
      </c>
      <c r="H19" s="3">
        <v>3.91</v>
      </c>
      <c r="I19" s="3">
        <v>5.0999999999999997E-2</v>
      </c>
      <c r="J19" s="3">
        <v>3.91</v>
      </c>
      <c r="K19" s="3">
        <v>8.4000000000000005E-2</v>
      </c>
      <c r="L19" s="3">
        <v>8.0069999999999997</v>
      </c>
      <c r="M19" s="3">
        <v>3.78</v>
      </c>
      <c r="N19" s="3">
        <v>11.85</v>
      </c>
      <c r="O19" s="3">
        <v>0.13500000000000001</v>
      </c>
      <c r="P19" s="3">
        <v>0</v>
      </c>
      <c r="Q19" s="3">
        <v>0</v>
      </c>
    </row>
    <row r="20" spans="1:17" x14ac:dyDescent="0.25">
      <c r="A20" s="2">
        <v>44095.917013645834</v>
      </c>
      <c r="B20" s="4" t="s">
        <v>35</v>
      </c>
      <c r="C20" s="3">
        <v>0.28399999999999997</v>
      </c>
      <c r="D20" s="3">
        <v>0.5</v>
      </c>
      <c r="E20" s="3">
        <v>0.73660000000000003</v>
      </c>
      <c r="F20" s="3">
        <v>0.51434999999999997</v>
      </c>
      <c r="G20" s="3">
        <v>1.3557250000000001</v>
      </c>
      <c r="H20" s="3">
        <v>0.3238246212</v>
      </c>
      <c r="I20" s="3">
        <v>1.588359767</v>
      </c>
      <c r="J20" s="3">
        <v>0.52573428089999996</v>
      </c>
      <c r="K20" s="3">
        <v>1.289363324</v>
      </c>
      <c r="L20" s="3">
        <v>0.45</v>
      </c>
      <c r="M20" s="3">
        <v>1.29</v>
      </c>
      <c r="N20" s="3">
        <v>0.9</v>
      </c>
      <c r="O20" s="3">
        <v>3.18</v>
      </c>
      <c r="P20" s="3">
        <v>0</v>
      </c>
      <c r="Q20" s="3">
        <v>0</v>
      </c>
    </row>
    <row r="21" spans="1:17" x14ac:dyDescent="0.25">
      <c r="A21" s="2">
        <v>44096.398059270832</v>
      </c>
      <c r="B21" s="4" t="s">
        <v>36</v>
      </c>
      <c r="C21" s="3">
        <v>0.22700000000000001</v>
      </c>
      <c r="D21" s="3">
        <v>0.5</v>
      </c>
      <c r="E21" s="3">
        <v>1.524</v>
      </c>
      <c r="F21" s="3">
        <v>1.06</v>
      </c>
      <c r="G21" s="3">
        <v>1.21</v>
      </c>
      <c r="H21" s="3">
        <v>0.29870000000000002</v>
      </c>
      <c r="I21" s="3">
        <v>3.54</v>
      </c>
      <c r="J21" s="3">
        <v>0.29870000000000002</v>
      </c>
      <c r="K21" s="3">
        <v>4.05</v>
      </c>
      <c r="L21" s="3">
        <v>0.80400000000000005</v>
      </c>
      <c r="M21" s="3">
        <v>2.02</v>
      </c>
      <c r="N21" s="3">
        <v>2.8</v>
      </c>
      <c r="O21" s="3">
        <v>2.66</v>
      </c>
      <c r="P21" s="3">
        <v>2.0249999999999999</v>
      </c>
      <c r="Q21" s="3">
        <v>0</v>
      </c>
    </row>
    <row r="22" spans="1:17" x14ac:dyDescent="0.25">
      <c r="A22" s="2">
        <v>44096.777584537034</v>
      </c>
      <c r="B22" s="4" t="s">
        <v>37</v>
      </c>
      <c r="C22" s="3">
        <v>2</v>
      </c>
      <c r="D22" s="3">
        <v>1.08</v>
      </c>
      <c r="E22" s="3">
        <v>1</v>
      </c>
      <c r="F22" s="3">
        <v>0.98</v>
      </c>
      <c r="G22" s="3">
        <v>1.07</v>
      </c>
      <c r="H22" s="3">
        <v>0.5</v>
      </c>
      <c r="I22" s="3">
        <v>0.97</v>
      </c>
      <c r="J22" s="3">
        <v>0.5</v>
      </c>
      <c r="K22" s="3">
        <v>1.5</v>
      </c>
      <c r="L22" s="3">
        <v>3.88</v>
      </c>
      <c r="M22" s="3">
        <v>3.24</v>
      </c>
      <c r="N22" s="3">
        <v>3.88</v>
      </c>
      <c r="O22" s="3">
        <v>4.1904000000000003</v>
      </c>
      <c r="P22" s="3">
        <v>3.24</v>
      </c>
      <c r="Q22" s="3">
        <v>3</v>
      </c>
    </row>
    <row r="23" spans="1:17" x14ac:dyDescent="0.25">
      <c r="A23" s="2">
        <v>44097.717347939819</v>
      </c>
      <c r="B23" s="4" t="s">
        <v>38</v>
      </c>
      <c r="C23" s="3">
        <v>3.2000000000000001E-2</v>
      </c>
      <c r="D23" s="3">
        <v>8.5000000000000006E-2</v>
      </c>
      <c r="E23" s="3">
        <v>0.73699999999999999</v>
      </c>
      <c r="F23" s="3">
        <v>0.1</v>
      </c>
      <c r="G23" s="3">
        <v>0.66</v>
      </c>
      <c r="H23" s="3">
        <v>0.387627</v>
      </c>
      <c r="I23" s="3">
        <v>0.25796999999999998</v>
      </c>
      <c r="J23" s="3">
        <v>0.387627</v>
      </c>
      <c r="K23" s="3">
        <v>1.86</v>
      </c>
      <c r="L23" s="3">
        <v>8.2550399999999999E-3</v>
      </c>
      <c r="M23" s="3">
        <v>0.15809999999999999</v>
      </c>
      <c r="N23" s="3">
        <v>0.16635504000000001</v>
      </c>
      <c r="O23" s="3">
        <v>0.51985950000000003</v>
      </c>
      <c r="P23" s="3">
        <v>0</v>
      </c>
      <c r="Q23" s="3">
        <v>0</v>
      </c>
    </row>
    <row r="24" spans="1:17" x14ac:dyDescent="0.25">
      <c r="A24" s="2">
        <v>44097.864084606481</v>
      </c>
      <c r="B24" s="4" t="s">
        <v>39</v>
      </c>
      <c r="C24" s="3">
        <v>0.126</v>
      </c>
      <c r="D24" s="3">
        <v>0.107</v>
      </c>
      <c r="E24" s="3">
        <v>1.1000000000000001</v>
      </c>
      <c r="F24" s="3">
        <v>1</v>
      </c>
      <c r="G24" s="3">
        <v>1.53</v>
      </c>
      <c r="H24" s="3">
        <v>0.47399999999999998</v>
      </c>
      <c r="I24" s="3">
        <v>2.11</v>
      </c>
      <c r="J24" s="3">
        <v>0.47399999999999998</v>
      </c>
      <c r="K24" s="3">
        <v>3.23</v>
      </c>
      <c r="L24" s="3">
        <v>0.26600000000000001</v>
      </c>
      <c r="M24" s="3">
        <v>0.34599999999999997</v>
      </c>
      <c r="N24" s="3">
        <v>0.61199999999999999</v>
      </c>
      <c r="O24" s="3">
        <v>4.8600000000000003</v>
      </c>
      <c r="P24" s="3">
        <v>0</v>
      </c>
      <c r="Q24" s="3">
        <v>0</v>
      </c>
    </row>
    <row r="25" spans="1:17" x14ac:dyDescent="0.25">
      <c r="A25" s="2">
        <v>44159.745522789352</v>
      </c>
      <c r="B25" s="4" t="s">
        <v>40</v>
      </c>
      <c r="C25" s="3">
        <v>0.17</v>
      </c>
      <c r="D25" s="3">
        <v>0.46</v>
      </c>
      <c r="E25" s="3">
        <v>0.72</v>
      </c>
      <c r="F25" s="3">
        <v>0.42</v>
      </c>
      <c r="G25" s="3">
        <v>0.86</v>
      </c>
      <c r="H25" s="3">
        <v>0.52</v>
      </c>
      <c r="I25" s="3">
        <v>0.81</v>
      </c>
      <c r="J25" s="3">
        <v>0.64</v>
      </c>
      <c r="K25" s="3">
        <v>1.3</v>
      </c>
      <c r="L25" s="3">
        <v>0.13769999999999999</v>
      </c>
      <c r="M25" s="3">
        <v>0.59799999999999998</v>
      </c>
      <c r="N25" s="3">
        <v>0.13769999999999999</v>
      </c>
      <c r="O25" s="3">
        <v>0.81</v>
      </c>
      <c r="P25" s="3">
        <v>0.59799999999999998</v>
      </c>
      <c r="Q25" s="3">
        <v>1.3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sheetPr>
    <outlinePr summaryBelow="0" summaryRight="0"/>
  </sheetPr>
  <dimension ref="A1:AP33"/>
  <sheetViews>
    <sheetView workbookViewId="0"/>
  </sheetViews>
  <sheetFormatPr defaultColWidth="14.44140625" defaultRowHeight="15.75" customHeight="1" x14ac:dyDescent="0.25"/>
  <cols>
    <col min="1" max="1" width="22.44140625" customWidth="1"/>
  </cols>
  <sheetData>
    <row r="1" spans="1:42" x14ac:dyDescent="0.25">
      <c r="A1" s="3" t="s">
        <v>41</v>
      </c>
      <c r="B1" s="3">
        <v>0.08</v>
      </c>
    </row>
    <row r="4" spans="1:42" x14ac:dyDescent="0.25">
      <c r="A4" s="5"/>
      <c r="B4" s="5"/>
      <c r="C4" s="7" t="s">
        <v>42</v>
      </c>
      <c r="D4" s="8"/>
      <c r="E4" s="8"/>
      <c r="F4" s="8"/>
      <c r="G4" s="3" t="s">
        <v>43</v>
      </c>
      <c r="K4" s="7" t="s">
        <v>44</v>
      </c>
      <c r="L4" s="8"/>
      <c r="M4" s="8"/>
      <c r="N4" s="8"/>
      <c r="O4" s="3" t="s">
        <v>45</v>
      </c>
      <c r="S4" s="3" t="s">
        <v>46</v>
      </c>
      <c r="W4" s="3" t="s">
        <v>47</v>
      </c>
      <c r="AA4" s="3" t="s">
        <v>48</v>
      </c>
      <c r="AE4" s="3" t="s">
        <v>49</v>
      </c>
      <c r="AI4" s="3" t="s">
        <v>50</v>
      </c>
      <c r="AK4" s="3" t="s">
        <v>51</v>
      </c>
    </row>
    <row r="5" spans="1:42" x14ac:dyDescent="0.25">
      <c r="A5" s="5" t="s">
        <v>52</v>
      </c>
      <c r="B5" s="6" t="s">
        <v>53</v>
      </c>
      <c r="C5" s="5" t="s">
        <v>54</v>
      </c>
      <c r="D5" s="5" t="s">
        <v>55</v>
      </c>
      <c r="E5" s="5" t="s">
        <v>56</v>
      </c>
      <c r="F5" s="5" t="s">
        <v>57</v>
      </c>
      <c r="G5" s="5" t="s">
        <v>54</v>
      </c>
      <c r="H5" s="5" t="s">
        <v>55</v>
      </c>
      <c r="I5" s="5" t="s">
        <v>56</v>
      </c>
      <c r="J5" s="5" t="s">
        <v>57</v>
      </c>
      <c r="K5" s="5" t="s">
        <v>54</v>
      </c>
      <c r="L5" s="5" t="s">
        <v>55</v>
      </c>
      <c r="M5" s="5" t="s">
        <v>56</v>
      </c>
      <c r="N5" s="5" t="s">
        <v>57</v>
      </c>
      <c r="O5" s="5" t="s">
        <v>54</v>
      </c>
      <c r="P5" s="5" t="s">
        <v>55</v>
      </c>
      <c r="Q5" s="5" t="s">
        <v>56</v>
      </c>
      <c r="R5" s="5" t="s">
        <v>57</v>
      </c>
      <c r="S5" s="5" t="s">
        <v>54</v>
      </c>
      <c r="T5" s="5" t="s">
        <v>55</v>
      </c>
      <c r="U5" s="5" t="s">
        <v>56</v>
      </c>
      <c r="V5" s="5" t="s">
        <v>57</v>
      </c>
      <c r="W5" s="5" t="s">
        <v>54</v>
      </c>
      <c r="X5" s="5" t="s">
        <v>55</v>
      </c>
      <c r="Y5" s="5" t="s">
        <v>56</v>
      </c>
      <c r="Z5" s="5" t="s">
        <v>57</v>
      </c>
      <c r="AA5" s="5" t="s">
        <v>54</v>
      </c>
      <c r="AB5" s="5" t="s">
        <v>55</v>
      </c>
      <c r="AC5" s="5" t="s">
        <v>56</v>
      </c>
      <c r="AD5" s="5" t="s">
        <v>57</v>
      </c>
      <c r="AE5" s="5" t="s">
        <v>54</v>
      </c>
      <c r="AF5" s="5" t="s">
        <v>55</v>
      </c>
      <c r="AG5" s="5" t="s">
        <v>56</v>
      </c>
      <c r="AH5" s="5" t="s">
        <v>57</v>
      </c>
      <c r="AI5" s="6" t="s">
        <v>58</v>
      </c>
      <c r="AJ5" s="5" t="s">
        <v>57</v>
      </c>
      <c r="AK5" s="6" t="s">
        <v>58</v>
      </c>
      <c r="AL5" s="5" t="s">
        <v>57</v>
      </c>
      <c r="AM5" s="5"/>
      <c r="AN5" s="5"/>
      <c r="AO5" s="5"/>
      <c r="AP5" s="5"/>
    </row>
    <row r="6" spans="1:42" x14ac:dyDescent="0.25">
      <c r="A6" s="1" t="str">
        <f>'Form Responses 1'!B2</f>
        <v>mbayer@clearview.ab.ca</v>
      </c>
      <c r="B6" s="1">
        <f t="shared" ref="B6:B33" si="0">SUM(F6,J6,N6,R6,V6,Z6,AD6,AH6,AJ6,AL6)</f>
        <v>10</v>
      </c>
      <c r="C6" s="1">
        <f>SQRT((2*'Form Responses 1'!E2)/9.81)*(1-$B$1)</f>
        <v>0.41540174970687244</v>
      </c>
      <c r="D6" s="1">
        <f>SQRT((2*'Form Responses 1'!E2)/9.81)*(1+$B$1)</f>
        <v>0.4876455322645894</v>
      </c>
      <c r="E6" s="1" t="b">
        <f>AND('Form Responses 1'!H2&gt;C6,'Form Responses 1'!H2&lt;D6)</f>
        <v>1</v>
      </c>
      <c r="F6" s="3">
        <f t="shared" ref="F6:F33" si="1">IF(E6=TRUE,1,0)</f>
        <v>1</v>
      </c>
      <c r="G6" s="1">
        <f>('Form Responses 1'!F2/'Form Responses 1'!H2)*(1-$B$1)</f>
        <v>0.17480815060908086</v>
      </c>
      <c r="H6" s="1">
        <f>('Form Responses 1'!F2/'Form Responses 1'!H2)*(1+$B$1)</f>
        <v>0.2052095681063123</v>
      </c>
      <c r="I6" s="1" t="b">
        <f>AND('Form Responses 1'!I2&gt;G6,'Form Responses 1'!I2&lt;H6)</f>
        <v>1</v>
      </c>
      <c r="J6" s="1">
        <f t="shared" ref="J6:J33" si="2">IF(I6=TRUE,1,0)</f>
        <v>1</v>
      </c>
      <c r="K6" s="1">
        <f>SQRT((2*'Form Responses 1'!E2)/9.81)*(1-$B$1)</f>
        <v>0.41540174970687244</v>
      </c>
      <c r="L6" s="1">
        <f>SQRT((2*'Form Responses 1'!E2)/9.81)*(1+$B$1)</f>
        <v>0.4876455322645894</v>
      </c>
      <c r="M6" s="1" t="b">
        <f>AND('Form Responses 1'!J2&gt;K6,'Form Responses 1'!J2&lt;L6)</f>
        <v>1</v>
      </c>
      <c r="N6" s="1">
        <f t="shared" ref="N6:N33" si="3">IF(M6=TRUE,1,0)</f>
        <v>1</v>
      </c>
      <c r="O6" s="1">
        <f>('Form Responses 1'!G2/'Form Responses 1'!J2)*(1-$B$1)</f>
        <v>0.86484482834994458</v>
      </c>
      <c r="P6" s="1">
        <f>('Form Responses 1'!G2/'Form Responses 1'!J2)*(1+$B$1)</f>
        <v>1.0152526245847175</v>
      </c>
      <c r="Q6" s="1" t="b">
        <f>AND('Form Responses 1'!K2&gt;O6,'Form Responses 1'!K2&lt;P6)</f>
        <v>1</v>
      </c>
      <c r="R6" s="1">
        <f t="shared" ref="R6:R33" si="4">IF(Q6=TRUE,1,0)</f>
        <v>1</v>
      </c>
      <c r="S6" s="1">
        <f>('Form Responses 1'!C2*'Form Responses 1'!I2)*(1-$B$1)</f>
        <v>8.7400000000000005E-2</v>
      </c>
      <c r="T6" s="1">
        <f>('Form Responses 1'!C2*'Form Responses 1'!I2)*(1+$B$1)</f>
        <v>0.10260000000000001</v>
      </c>
      <c r="U6" s="1" t="b">
        <f>AND('Form Responses 1'!L2&gt;S6,'Form Responses 1'!L2&lt;T6)</f>
        <v>1</v>
      </c>
      <c r="V6" s="1">
        <f t="shared" ref="V6:V33" si="5">IF(U6=TRUE,1,0)</f>
        <v>1</v>
      </c>
      <c r="W6" s="1">
        <f>('Form Responses 1'!D2*'Form Responses 1'!K2)*(1-$B$1)</f>
        <v>1.2971999999999999</v>
      </c>
      <c r="X6" s="1">
        <f>('Form Responses 1'!D2*'Form Responses 1'!K2)*(1+$B$1)</f>
        <v>1.5227999999999999</v>
      </c>
      <c r="Y6" s="1" t="b">
        <f>AND('Form Responses 1'!M2&gt;W6,'Form Responses 1'!M2&lt;X6)</f>
        <v>1</v>
      </c>
      <c r="Z6" s="1">
        <f t="shared" ref="Z6:Z33" si="6">IF(Y6=TRUE,1,0)</f>
        <v>1</v>
      </c>
      <c r="AA6" s="1">
        <f>('Form Responses 1'!L2+'Form Responses 1'!M2)*(1-$B$1)</f>
        <v>1.3800000000000001</v>
      </c>
      <c r="AB6" s="1">
        <f>('Form Responses 1'!L2+'Form Responses 1'!M2)*(1+$B$1)</f>
        <v>1.62</v>
      </c>
      <c r="AC6" s="1" t="b">
        <f>AND('Form Responses 1'!N2&gt;AA6,'Form Responses 1'!N2&lt;AB6)</f>
        <v>1</v>
      </c>
      <c r="AD6" s="1">
        <f t="shared" ref="AD6:AD33" si="7">IF(AC6=TRUE,1,0)</f>
        <v>1</v>
      </c>
      <c r="AE6" s="1">
        <f>('Form Responses 1'!N2/'Form Responses 1'!C2)*(1-$B$1)</f>
        <v>2.7600000000000002</v>
      </c>
      <c r="AF6" s="1">
        <f>('Form Responses 1'!N2/'Form Responses 1'!C2)*(1+$B$1)</f>
        <v>3.24</v>
      </c>
      <c r="AG6" s="1" t="b">
        <f>AND('Form Responses 1'!O2&gt;AE6,'Form Responses 1'!O2&lt;AF6)</f>
        <v>1</v>
      </c>
      <c r="AH6" s="1">
        <f t="shared" ref="AH6:AH33" si="8">IF(AG6=TRUE,1,0)</f>
        <v>1</v>
      </c>
      <c r="AI6" s="3">
        <v>0</v>
      </c>
      <c r="AJ6" s="1">
        <f>IF('Form Responses 1'!P2=AI6,1,0)</f>
        <v>1</v>
      </c>
      <c r="AK6" s="3">
        <v>0</v>
      </c>
      <c r="AL6" s="1">
        <f>IF('Form Responses 1'!Q2=AK6,1,0)</f>
        <v>1</v>
      </c>
    </row>
    <row r="7" spans="1:42" x14ac:dyDescent="0.25">
      <c r="A7" s="1" t="str">
        <f>'Form Responses 1'!B3</f>
        <v>Student 1</v>
      </c>
      <c r="B7" s="1">
        <f t="shared" si="0"/>
        <v>8</v>
      </c>
      <c r="C7" s="1">
        <f>SQRT((2*'Form Responses 1'!E3)/9.81)*(1-$B$1)</f>
        <v>0.46443327515846006</v>
      </c>
      <c r="D7" s="1">
        <f>SQRT((2*'Form Responses 1'!E3)/9.81)*(1+$B$1)</f>
        <v>0.54520427953384443</v>
      </c>
      <c r="E7" s="1" t="b">
        <f>AND('Form Responses 1'!H3&gt;C7,'Form Responses 1'!H3&lt;D7)</f>
        <v>0</v>
      </c>
      <c r="F7" s="3">
        <f t="shared" si="1"/>
        <v>0</v>
      </c>
      <c r="G7" s="1">
        <f>('Form Responses 1'!F3/'Form Responses 1'!H3)*(1-$B$1)</f>
        <v>1.8838095238095238</v>
      </c>
      <c r="H7" s="1">
        <f>('Form Responses 1'!F3/'Form Responses 1'!H3)*(1+$B$1)</f>
        <v>2.2114285714285713</v>
      </c>
      <c r="I7" s="1" t="b">
        <f>AND('Form Responses 1'!I3&gt;G7,'Form Responses 1'!I3&lt;H7)</f>
        <v>1</v>
      </c>
      <c r="J7" s="1">
        <f t="shared" si="2"/>
        <v>1</v>
      </c>
      <c r="K7" s="1">
        <f>SQRT((2*'Form Responses 1'!E3)/9.81)*(1-$B$1)</f>
        <v>0.46443327515846006</v>
      </c>
      <c r="L7" s="1">
        <f>SQRT((2*'Form Responses 1'!E3)/9.81)*(1+$B$1)</f>
        <v>0.54520427953384443</v>
      </c>
      <c r="M7" s="1" t="b">
        <f>AND('Form Responses 1'!J3&gt;K7,'Form Responses 1'!J3&lt;L7)</f>
        <v>1</v>
      </c>
      <c r="N7" s="1">
        <f t="shared" si="3"/>
        <v>1</v>
      </c>
      <c r="O7" s="1">
        <f>('Form Responses 1'!G3/'Form Responses 1'!J3)*(1-$B$1)</f>
        <v>2.3884615384615389</v>
      </c>
      <c r="P7" s="1">
        <f>('Form Responses 1'!G3/'Form Responses 1'!J3)*(1+$B$1)</f>
        <v>2.8038461538461541</v>
      </c>
      <c r="Q7" s="1" t="b">
        <f>AND('Form Responses 1'!K3&gt;O7,'Form Responses 1'!K3&lt;P7)</f>
        <v>1</v>
      </c>
      <c r="R7" s="1">
        <f t="shared" si="4"/>
        <v>1</v>
      </c>
      <c r="S7" s="1">
        <f>('Form Responses 1'!C3*'Form Responses 1'!I3)*(1-$B$1)</f>
        <v>0.84870000000000001</v>
      </c>
      <c r="T7" s="1">
        <f>('Form Responses 1'!C3*'Form Responses 1'!I3)*(1+$B$1)</f>
        <v>0.99630000000000007</v>
      </c>
      <c r="U7" s="1" t="b">
        <f>AND('Form Responses 1'!L3&gt;S7,'Form Responses 1'!L3&lt;T7)</f>
        <v>1</v>
      </c>
      <c r="V7" s="1">
        <f t="shared" si="5"/>
        <v>1</v>
      </c>
      <c r="W7" s="1">
        <f>('Form Responses 1'!D3*'Form Responses 1'!K3)*(1-$B$1)</f>
        <v>0.78025200000000006</v>
      </c>
      <c r="X7" s="1">
        <f>('Form Responses 1'!D3*'Form Responses 1'!K3)*(1+$B$1)</f>
        <v>0.91594799999999998</v>
      </c>
      <c r="Y7" s="1" t="b">
        <f>AND('Form Responses 1'!M3&gt;W7,'Form Responses 1'!M3&lt;X7)</f>
        <v>1</v>
      </c>
      <c r="Z7" s="1">
        <f t="shared" si="6"/>
        <v>1</v>
      </c>
      <c r="AA7" s="1">
        <f>('Form Responses 1'!L3+'Form Responses 1'!M3)*(1-$B$1)</f>
        <v>1.6284000000000001</v>
      </c>
      <c r="AB7" s="1">
        <f>('Form Responses 1'!L3+'Form Responses 1'!M3)*(1+$B$1)</f>
        <v>1.9116000000000002</v>
      </c>
      <c r="AC7" s="1" t="b">
        <f>AND('Form Responses 1'!N3&gt;AA7,'Form Responses 1'!N3&lt;AB7)</f>
        <v>0</v>
      </c>
      <c r="AD7" s="1">
        <f t="shared" si="7"/>
        <v>0</v>
      </c>
      <c r="AE7" s="1">
        <f>('Form Responses 1'!N3/'Form Responses 1'!C3)*(1-$B$1)</f>
        <v>1.8808888888888888</v>
      </c>
      <c r="AF7" s="1">
        <f>('Form Responses 1'!N3/'Form Responses 1'!C3)*(1+$B$1)</f>
        <v>2.2080000000000002</v>
      </c>
      <c r="AG7" s="1" t="b">
        <f>AND('Form Responses 1'!O3&gt;AE7,'Form Responses 1'!O3&lt;AF7)</f>
        <v>1</v>
      </c>
      <c r="AH7" s="1">
        <f t="shared" si="8"/>
        <v>1</v>
      </c>
      <c r="AI7" s="3">
        <v>0</v>
      </c>
      <c r="AJ7" s="1">
        <f>IF('Form Responses 1'!P3=AI7,1,0)</f>
        <v>1</v>
      </c>
      <c r="AK7" s="3">
        <v>0</v>
      </c>
      <c r="AL7" s="1">
        <f>IF('Form Responses 1'!Q3=AK7,1,0)</f>
        <v>1</v>
      </c>
    </row>
    <row r="8" spans="1:42" x14ac:dyDescent="0.25">
      <c r="A8" s="1" t="str">
        <f>'Form Responses 1'!B4</f>
        <v>Student 2</v>
      </c>
      <c r="B8" s="1">
        <f t="shared" si="0"/>
        <v>10</v>
      </c>
      <c r="C8" s="1">
        <f>SQRT((2*'Form Responses 1'!E4)/9.81)*(1-$B$1)</f>
        <v>0.43567703063793051</v>
      </c>
      <c r="D8" s="1">
        <f>SQRT((2*'Form Responses 1'!E4)/9.81)*(1+$B$1)</f>
        <v>0.51144694900974452</v>
      </c>
      <c r="E8" s="1" t="b">
        <f>AND('Form Responses 1'!H4&gt;C8,'Form Responses 1'!H4&lt;D8)</f>
        <v>1</v>
      </c>
      <c r="F8" s="3">
        <f t="shared" si="1"/>
        <v>1</v>
      </c>
      <c r="G8" s="1">
        <f>('Form Responses 1'!F4/'Form Responses 1'!H4)*(1-$B$1)</f>
        <v>1.9574468085106385</v>
      </c>
      <c r="H8" s="1">
        <f>('Form Responses 1'!F4/'Form Responses 1'!H4)*(1+$B$1)</f>
        <v>2.2978723404255321</v>
      </c>
      <c r="I8" s="1" t="b">
        <f>AND('Form Responses 1'!I4&gt;G8,'Form Responses 1'!I4&lt;H8)</f>
        <v>1</v>
      </c>
      <c r="J8" s="1">
        <f t="shared" si="2"/>
        <v>1</v>
      </c>
      <c r="K8" s="1">
        <f>SQRT((2*'Form Responses 1'!E4)/9.81)*(1-$B$1)</f>
        <v>0.43567703063793051</v>
      </c>
      <c r="L8" s="1">
        <f>SQRT((2*'Form Responses 1'!E4)/9.81)*(1+$B$1)</f>
        <v>0.51144694900974452</v>
      </c>
      <c r="M8" s="1" t="b">
        <f>AND('Form Responses 1'!J4&gt;K8,'Form Responses 1'!J4&lt;L8)</f>
        <v>1</v>
      </c>
      <c r="N8" s="1">
        <f t="shared" si="3"/>
        <v>1</v>
      </c>
      <c r="O8" s="1">
        <f>('Form Responses 1'!G4/'Form Responses 1'!J4)*(1-$B$1)</f>
        <v>4.5021276595744677</v>
      </c>
      <c r="P8" s="1">
        <f>('Form Responses 1'!G4/'Form Responses 1'!J4)*(1+$B$1)</f>
        <v>5.2851063829787233</v>
      </c>
      <c r="Q8" s="1" t="b">
        <f>AND('Form Responses 1'!K4&gt;O8,'Form Responses 1'!K4&lt;P8)</f>
        <v>1</v>
      </c>
      <c r="R8" s="1">
        <f t="shared" si="4"/>
        <v>1</v>
      </c>
      <c r="S8" s="1">
        <f>('Form Responses 1'!C4*'Form Responses 1'!I4)*(1-$B$1)</f>
        <v>0.38824000000000003</v>
      </c>
      <c r="T8" s="1">
        <f>('Form Responses 1'!C4*'Form Responses 1'!I4)*(1+$B$1)</f>
        <v>0.45576</v>
      </c>
      <c r="U8" s="1" t="b">
        <f>AND('Form Responses 1'!L4&gt;S8,'Form Responses 1'!L4&lt;T8)</f>
        <v>1</v>
      </c>
      <c r="V8" s="1">
        <f t="shared" si="5"/>
        <v>1</v>
      </c>
      <c r="W8" s="1">
        <f>('Form Responses 1'!D4*'Form Responses 1'!K4)*(1-$B$1)</f>
        <v>0.22356000000000004</v>
      </c>
      <c r="X8" s="1">
        <f>('Form Responses 1'!D4*'Form Responses 1'!K4)*(1+$B$1)</f>
        <v>0.26244000000000006</v>
      </c>
      <c r="Y8" s="1" t="b">
        <f>AND('Form Responses 1'!M4&gt;W8,'Form Responses 1'!M4&lt;X8)</f>
        <v>1</v>
      </c>
      <c r="Z8" s="1">
        <f t="shared" si="6"/>
        <v>1</v>
      </c>
      <c r="AA8" s="1">
        <f>('Form Responses 1'!L4+'Form Responses 1'!M4)*(1-$B$1)</f>
        <v>0.61161599999999994</v>
      </c>
      <c r="AB8" s="1">
        <f>('Form Responses 1'!L4+'Form Responses 1'!M4)*(1+$B$1)</f>
        <v>0.71798399999999996</v>
      </c>
      <c r="AC8" s="1" t="b">
        <f>AND('Form Responses 1'!N4&gt;AA8,'Form Responses 1'!N4&lt;AB8)</f>
        <v>1</v>
      </c>
      <c r="AD8" s="1">
        <f t="shared" si="7"/>
        <v>1</v>
      </c>
      <c r="AE8" s="1">
        <f>('Form Responses 1'!N4/'Form Responses 1'!C4)*(1-$B$1)</f>
        <v>3.0590000000000002</v>
      </c>
      <c r="AF8" s="1">
        <f>('Form Responses 1'!N4/'Form Responses 1'!C4)*(1+$B$1)</f>
        <v>3.5910000000000006</v>
      </c>
      <c r="AG8" s="1" t="b">
        <f>AND('Form Responses 1'!O4&gt;AE8,'Form Responses 1'!O4&lt;AF8)</f>
        <v>1</v>
      </c>
      <c r="AH8" s="1">
        <f t="shared" si="8"/>
        <v>1</v>
      </c>
      <c r="AI8" s="3">
        <v>0</v>
      </c>
      <c r="AJ8" s="1">
        <f>IF('Form Responses 1'!P4=AI8,1,0)</f>
        <v>1</v>
      </c>
      <c r="AK8" s="3">
        <v>0</v>
      </c>
      <c r="AL8" s="1">
        <f>IF('Form Responses 1'!Q4=AK8,1,0)</f>
        <v>1</v>
      </c>
    </row>
    <row r="9" spans="1:42" x14ac:dyDescent="0.25">
      <c r="A9" s="1" t="str">
        <f>'Form Responses 1'!B5</f>
        <v>Student 3</v>
      </c>
      <c r="B9" s="1">
        <f t="shared" si="0"/>
        <v>10</v>
      </c>
      <c r="C9" s="1">
        <f>SQRT((2*'Form Responses 1'!E5)/9.81)*(1-$B$1)</f>
        <v>0.39408470192786976</v>
      </c>
      <c r="D9" s="1">
        <f>SQRT((2*'Form Responses 1'!E5)/9.81)*(1+$B$1)</f>
        <v>0.46262117182836887</v>
      </c>
      <c r="E9" s="1" t="b">
        <f>AND('Form Responses 1'!H5&gt;C9,'Form Responses 1'!H5&lt;D9)</f>
        <v>1</v>
      </c>
      <c r="F9" s="3">
        <f t="shared" si="1"/>
        <v>1</v>
      </c>
      <c r="G9" s="1">
        <f>('Form Responses 1'!F5/'Form Responses 1'!H5)*(1-$B$1)</f>
        <v>0.88069110436609854</v>
      </c>
      <c r="H9" s="1">
        <f>('Form Responses 1'!F5/'Form Responses 1'!H5)*(1+$B$1)</f>
        <v>1.0338547746906375</v>
      </c>
      <c r="I9" s="1" t="b">
        <f>AND('Form Responses 1'!I5&gt;G9,'Form Responses 1'!I5&lt;H9)</f>
        <v>1</v>
      </c>
      <c r="J9" s="1">
        <f t="shared" si="2"/>
        <v>1</v>
      </c>
      <c r="K9" s="1">
        <f>SQRT((2*'Form Responses 1'!E5)/9.81)*(1-$B$1)</f>
        <v>0.39408470192786976</v>
      </c>
      <c r="L9" s="1">
        <f>SQRT((2*'Form Responses 1'!E5)/9.81)*(1+$B$1)</f>
        <v>0.46262117182836887</v>
      </c>
      <c r="M9" s="1" t="b">
        <f>AND('Form Responses 1'!J5&gt;K9,'Form Responses 1'!J5&lt;L9)</f>
        <v>1</v>
      </c>
      <c r="N9" s="1">
        <f t="shared" si="3"/>
        <v>1</v>
      </c>
      <c r="O9" s="1">
        <f>('Form Responses 1'!G5/'Form Responses 1'!J5)*(1-$B$1)</f>
        <v>2.3843100630399254</v>
      </c>
      <c r="P9" s="1">
        <f>('Form Responses 1'!G5/'Form Responses 1'!J5)*(1+$B$1)</f>
        <v>2.7989726826990431</v>
      </c>
      <c r="Q9" s="1" t="b">
        <f>AND('Form Responses 1'!K5&gt;O9,'Form Responses 1'!K5&lt;P9)</f>
        <v>1</v>
      </c>
      <c r="R9" s="1">
        <f t="shared" si="4"/>
        <v>1</v>
      </c>
      <c r="S9" s="1">
        <f>('Form Responses 1'!C5*'Form Responses 1'!I5)*(1-$B$1)</f>
        <v>0.13474954800000002</v>
      </c>
      <c r="T9" s="1">
        <f>('Form Responses 1'!C5*'Form Responses 1'!I5)*(1+$B$1)</f>
        <v>0.15818425200000003</v>
      </c>
      <c r="U9" s="1" t="b">
        <f>AND('Form Responses 1'!L5&gt;S9,'Form Responses 1'!L5&lt;T9)</f>
        <v>1</v>
      </c>
      <c r="V9" s="1">
        <f t="shared" si="5"/>
        <v>1</v>
      </c>
      <c r="W9" s="1">
        <f>('Form Responses 1'!D5*'Form Responses 1'!K5)*(1-$B$1)</f>
        <v>0.3219264</v>
      </c>
      <c r="X9" s="1">
        <f>('Form Responses 1'!D5*'Form Responses 1'!K5)*(1+$B$1)</f>
        <v>0.37791360000000002</v>
      </c>
      <c r="Y9" s="1" t="b">
        <f>AND('Form Responses 1'!M5&gt;W9,'Form Responses 1'!M5&lt;X9)</f>
        <v>1</v>
      </c>
      <c r="Z9" s="1">
        <f t="shared" si="6"/>
        <v>1</v>
      </c>
      <c r="AA9" s="1">
        <f>('Form Responses 1'!L5+'Form Responses 1'!M5)*(1-$B$1)</f>
        <v>0.45172000000000001</v>
      </c>
      <c r="AB9" s="1">
        <f>('Form Responses 1'!L5+'Form Responses 1'!M5)*(1+$B$1)</f>
        <v>0.53027999999999997</v>
      </c>
      <c r="AC9" s="1" t="b">
        <f>AND('Form Responses 1'!N5&gt;AA9,'Form Responses 1'!N5&lt;AB9)</f>
        <v>1</v>
      </c>
      <c r="AD9" s="1">
        <f t="shared" si="7"/>
        <v>1</v>
      </c>
      <c r="AE9" s="1">
        <f>('Form Responses 1'!N5/'Form Responses 1'!C5)*(1-$B$1)</f>
        <v>2.9524183006535951</v>
      </c>
      <c r="AF9" s="1">
        <f>('Form Responses 1'!N5/'Form Responses 1'!C5)*(1+$B$1)</f>
        <v>3.4658823529411769</v>
      </c>
      <c r="AG9" s="1" t="b">
        <f>AND('Form Responses 1'!O5&gt;AE9,'Form Responses 1'!O5&lt;AF9)</f>
        <v>1</v>
      </c>
      <c r="AH9" s="1">
        <f t="shared" si="8"/>
        <v>1</v>
      </c>
      <c r="AI9" s="3">
        <v>0</v>
      </c>
      <c r="AJ9" s="1">
        <f>IF('Form Responses 1'!P5=AI9,1,0)</f>
        <v>1</v>
      </c>
      <c r="AK9" s="3">
        <v>0</v>
      </c>
      <c r="AL9" s="1">
        <f>IF('Form Responses 1'!Q5=AK9,1,0)</f>
        <v>1</v>
      </c>
    </row>
    <row r="10" spans="1:42" x14ac:dyDescent="0.25">
      <c r="A10" s="1" t="str">
        <f>'Form Responses 1'!B6</f>
        <v>Student 4</v>
      </c>
      <c r="B10" s="1">
        <f t="shared" si="0"/>
        <v>10</v>
      </c>
      <c r="C10" s="1">
        <f>SQRT((2*'Form Responses 1'!E6)/9.81)*(1-$B$1)</f>
        <v>0.35974846802265653</v>
      </c>
      <c r="D10" s="1">
        <f>SQRT((2*'Form Responses 1'!E6)/9.81)*(1+$B$1)</f>
        <v>0.42231341898311858</v>
      </c>
      <c r="E10" s="1" t="b">
        <f>AND('Form Responses 1'!H6&gt;C10,'Form Responses 1'!H6&lt;D10)</f>
        <v>1</v>
      </c>
      <c r="F10" s="3">
        <f t="shared" si="1"/>
        <v>1</v>
      </c>
      <c r="G10" s="1">
        <f>('Form Responses 1'!F6/'Form Responses 1'!H6)*(1-$B$1)</f>
        <v>1.223529411764706</v>
      </c>
      <c r="H10" s="1">
        <f>('Form Responses 1'!F6/'Form Responses 1'!H6)*(1+$B$1)</f>
        <v>1.4363171355498723</v>
      </c>
      <c r="I10" s="1" t="b">
        <f>AND('Form Responses 1'!I6&gt;G10,'Form Responses 1'!I6&lt;H10)</f>
        <v>1</v>
      </c>
      <c r="J10" s="1">
        <f t="shared" si="2"/>
        <v>1</v>
      </c>
      <c r="K10" s="1">
        <f>SQRT((2*'Form Responses 1'!E6)/9.81)*(1-$B$1)</f>
        <v>0.35974846802265653</v>
      </c>
      <c r="L10" s="1">
        <f>SQRT((2*'Form Responses 1'!E6)/9.81)*(1+$B$1)</f>
        <v>0.42231341898311858</v>
      </c>
      <c r="M10" s="1" t="b">
        <f>AND('Form Responses 1'!J6&gt;K10,'Form Responses 1'!J6&lt;L10)</f>
        <v>1</v>
      </c>
      <c r="N10" s="1">
        <f t="shared" si="3"/>
        <v>1</v>
      </c>
      <c r="O10" s="1">
        <f>('Form Responses 1'!G6/'Form Responses 1'!J6)*(1-$B$1)</f>
        <v>2.6352941176470588</v>
      </c>
      <c r="P10" s="1">
        <f>('Form Responses 1'!G6/'Form Responses 1'!J6)*(1+$B$1)</f>
        <v>3.0936061381074169</v>
      </c>
      <c r="Q10" s="1" t="b">
        <f>AND('Form Responses 1'!K6&gt;O10,'Form Responses 1'!K6&lt;P10)</f>
        <v>1</v>
      </c>
      <c r="R10" s="1">
        <f t="shared" si="4"/>
        <v>1</v>
      </c>
      <c r="S10" s="1">
        <f>('Form Responses 1'!C6*'Form Responses 1'!I6)*(1-$B$1)</f>
        <v>0.36291976000000004</v>
      </c>
      <c r="T10" s="1">
        <f>('Form Responses 1'!C6*'Form Responses 1'!I6)*(1+$B$1)</f>
        <v>0.42603624000000001</v>
      </c>
      <c r="U10" s="1" t="b">
        <f>AND('Form Responses 1'!L6&gt;S10,'Form Responses 1'!L6&lt;T10)</f>
        <v>1</v>
      </c>
      <c r="V10" s="1">
        <f t="shared" si="5"/>
        <v>1</v>
      </c>
      <c r="W10" s="1">
        <f>('Form Responses 1'!D6*'Form Responses 1'!K6)*(1-$B$1)</f>
        <v>0.46110400000000001</v>
      </c>
      <c r="X10" s="1">
        <f>('Form Responses 1'!D6*'Form Responses 1'!K6)*(1+$B$1)</f>
        <v>0.541296</v>
      </c>
      <c r="Y10" s="1" t="b">
        <f>AND('Form Responses 1'!M6&gt;W10,'Form Responses 1'!M6&lt;X10)</f>
        <v>1</v>
      </c>
      <c r="Z10" s="1">
        <f t="shared" si="6"/>
        <v>1</v>
      </c>
      <c r="AA10" s="1">
        <f>('Form Responses 1'!L6+'Form Responses 1'!M6)*(1-$B$1)</f>
        <v>0.82340000000000002</v>
      </c>
      <c r="AB10" s="1">
        <f>('Form Responses 1'!L6+'Form Responses 1'!M6)*(1+$B$1)</f>
        <v>0.96660000000000013</v>
      </c>
      <c r="AC10" s="1" t="b">
        <f>AND('Form Responses 1'!N6&gt;AA10,'Form Responses 1'!N6&lt;AB10)</f>
        <v>1</v>
      </c>
      <c r="AD10" s="1">
        <f t="shared" si="7"/>
        <v>1</v>
      </c>
      <c r="AE10" s="1">
        <f>('Form Responses 1'!N6/'Form Responses 1'!C6)*(1-$B$1)</f>
        <v>2.7792312879298726</v>
      </c>
      <c r="AF10" s="1">
        <f>('Form Responses 1'!N6/'Form Responses 1'!C6)*(1+$B$1)</f>
        <v>3.2625758597437633</v>
      </c>
      <c r="AG10" s="1" t="b">
        <f>AND('Form Responses 1'!O6&gt;AE10,'Form Responses 1'!O6&lt;AF10)</f>
        <v>1</v>
      </c>
      <c r="AH10" s="1">
        <f t="shared" si="8"/>
        <v>1</v>
      </c>
      <c r="AI10" s="3">
        <v>0</v>
      </c>
      <c r="AJ10" s="1">
        <f>IF('Form Responses 1'!P6=AI10,1,0)</f>
        <v>1</v>
      </c>
      <c r="AK10" s="3">
        <v>0</v>
      </c>
      <c r="AL10" s="1">
        <f>IF('Form Responses 1'!Q6=AK10,1,0)</f>
        <v>1</v>
      </c>
    </row>
    <row r="11" spans="1:42" x14ac:dyDescent="0.25">
      <c r="A11" s="1" t="str">
        <f>'Form Responses 1'!B7</f>
        <v>Student 5</v>
      </c>
      <c r="B11" s="1">
        <f t="shared" si="0"/>
        <v>7</v>
      </c>
      <c r="C11" s="1">
        <f>SQRT((2*'Form Responses 1'!E7)/9.81)*(1-$B$1)</f>
        <v>0.36213884958844672</v>
      </c>
      <c r="D11" s="1">
        <f>SQRT((2*'Form Responses 1'!E7)/9.81)*(1+$B$1)</f>
        <v>0.42511951908208967</v>
      </c>
      <c r="E11" s="1" t="b">
        <f>AND('Form Responses 1'!H7&gt;C11,'Form Responses 1'!H7&lt;D11)</f>
        <v>1</v>
      </c>
      <c r="F11" s="3">
        <f t="shared" si="1"/>
        <v>1</v>
      </c>
      <c r="G11" s="1">
        <f>('Form Responses 1'!F7/'Form Responses 1'!H7)*(1-$B$1)</f>
        <v>0.47887179487179493</v>
      </c>
      <c r="H11" s="1">
        <f>('Form Responses 1'!F7/'Form Responses 1'!H7)*(1+$B$1)</f>
        <v>0.56215384615384623</v>
      </c>
      <c r="I11" s="1" t="b">
        <f>AND('Form Responses 1'!I7&gt;G11,'Form Responses 1'!I7&lt;H11)</f>
        <v>1</v>
      </c>
      <c r="J11" s="1">
        <f t="shared" si="2"/>
        <v>1</v>
      </c>
      <c r="K11" s="1">
        <f>SQRT((2*'Form Responses 1'!E7)/9.81)*(1-$B$1)</f>
        <v>0.36213884958844672</v>
      </c>
      <c r="L11" s="1">
        <f>SQRT((2*'Form Responses 1'!E7)/9.81)*(1+$B$1)</f>
        <v>0.42511951908208967</v>
      </c>
      <c r="M11" s="1" t="b">
        <f>AND('Form Responses 1'!J7&gt;K11,'Form Responses 1'!J7&lt;L11)</f>
        <v>1</v>
      </c>
      <c r="N11" s="1">
        <f t="shared" si="3"/>
        <v>1</v>
      </c>
      <c r="O11" s="1">
        <f>('Form Responses 1'!G7/'Form Responses 1'!J7)*(1-$B$1)</f>
        <v>1.7456410256410257</v>
      </c>
      <c r="P11" s="1">
        <f>('Form Responses 1'!G7/'Form Responses 1'!J7)*(1+$B$1)</f>
        <v>2.0492307692307694</v>
      </c>
      <c r="Q11" s="1" t="b">
        <f>AND('Form Responses 1'!K7&gt;O11,'Form Responses 1'!K7&lt;P11)</f>
        <v>1</v>
      </c>
      <c r="R11" s="1">
        <f t="shared" si="4"/>
        <v>1</v>
      </c>
      <c r="S11" s="1">
        <f>('Form Responses 1'!C7*'Form Responses 1'!I7)*(1-$B$1)</f>
        <v>0.16744000000000001</v>
      </c>
      <c r="T11" s="1">
        <f>('Form Responses 1'!C7*'Form Responses 1'!I7)*(1+$B$1)</f>
        <v>0.19656000000000001</v>
      </c>
      <c r="U11" s="1" t="b">
        <f>AND('Form Responses 1'!L7&gt;S11,'Form Responses 1'!L7&lt;T11)</f>
        <v>0</v>
      </c>
      <c r="V11" s="1">
        <f t="shared" si="5"/>
        <v>0</v>
      </c>
      <c r="W11" s="1">
        <f>('Form Responses 1'!D7*'Form Responses 1'!K7)*(1-$B$1)</f>
        <v>0.204516</v>
      </c>
      <c r="X11" s="1">
        <f>('Form Responses 1'!D7*'Form Responses 1'!K7)*(1+$B$1)</f>
        <v>0.24008400000000002</v>
      </c>
      <c r="Y11" s="1" t="b">
        <f>AND('Form Responses 1'!M7&gt;W11,'Form Responses 1'!M7&lt;X11)</f>
        <v>1</v>
      </c>
      <c r="Z11" s="1">
        <f t="shared" si="6"/>
        <v>1</v>
      </c>
      <c r="AA11" s="1">
        <f>('Form Responses 1'!L7+'Form Responses 1'!M7)*(1-$B$1)</f>
        <v>0.21895999999999999</v>
      </c>
      <c r="AB11" s="1">
        <f>('Form Responses 1'!L7+'Form Responses 1'!M7)*(1+$B$1)</f>
        <v>0.25703999999999999</v>
      </c>
      <c r="AC11" s="1" t="b">
        <f>AND('Form Responses 1'!N7&gt;AA11,'Form Responses 1'!N7&lt;AB11)</f>
        <v>0</v>
      </c>
      <c r="AD11" s="1">
        <f t="shared" si="7"/>
        <v>0</v>
      </c>
      <c r="AE11" s="1">
        <f>('Form Responses 1'!N7/'Form Responses 1'!C7)*(1-$B$1)</f>
        <v>4.7314285714285718E-2</v>
      </c>
      <c r="AF11" s="1">
        <f>('Form Responses 1'!N7/'Form Responses 1'!C7)*(1+$B$1)</f>
        <v>5.5542857142857144E-2</v>
      </c>
      <c r="AG11" s="1" t="b">
        <f>AND('Form Responses 1'!O7&gt;AE11,'Form Responses 1'!O7&lt;AF11)</f>
        <v>0</v>
      </c>
      <c r="AH11" s="1">
        <f t="shared" si="8"/>
        <v>0</v>
      </c>
      <c r="AI11" s="3">
        <v>0</v>
      </c>
      <c r="AJ11" s="1">
        <f>IF('Form Responses 1'!P7=AI11,1,0)</f>
        <v>1</v>
      </c>
      <c r="AK11" s="3">
        <v>0</v>
      </c>
      <c r="AL11" s="1">
        <f>IF('Form Responses 1'!Q7=AK11,1,0)</f>
        <v>1</v>
      </c>
    </row>
    <row r="12" spans="1:42" x14ac:dyDescent="0.25">
      <c r="A12" s="1" t="str">
        <f>'Form Responses 1'!B8</f>
        <v>Student 6</v>
      </c>
      <c r="B12" s="1">
        <f t="shared" si="0"/>
        <v>10</v>
      </c>
      <c r="C12" s="1">
        <f>SQRT((2*'Form Responses 1'!E8)/9.81)*(1-$B$1)</f>
        <v>0.36261503500070524</v>
      </c>
      <c r="D12" s="1">
        <f>SQRT((2*'Form Responses 1'!E8)/9.81)*(1+$B$1)</f>
        <v>0.42567851934865403</v>
      </c>
      <c r="E12" s="1" t="b">
        <f>AND('Form Responses 1'!H8&gt;C12,'Form Responses 1'!H8&lt;D12)</f>
        <v>1</v>
      </c>
      <c r="F12" s="3">
        <f t="shared" si="1"/>
        <v>1</v>
      </c>
      <c r="G12" s="1">
        <f>('Form Responses 1'!F8/'Form Responses 1'!H8)*(1-$B$1)</f>
        <v>1.3636165278856061</v>
      </c>
      <c r="H12" s="1">
        <f>('Form Responses 1'!F8/'Form Responses 1'!H8)*(1+$B$1)</f>
        <v>1.6007672283874506</v>
      </c>
      <c r="I12" s="1" t="b">
        <f>AND('Form Responses 1'!I8&gt;G12,'Form Responses 1'!I8&lt;H12)</f>
        <v>1</v>
      </c>
      <c r="J12" s="1">
        <f t="shared" si="2"/>
        <v>1</v>
      </c>
      <c r="K12" s="1">
        <f>SQRT((2*'Form Responses 1'!E8)/9.81)*(1-$B$1)</f>
        <v>0.36261503500070524</v>
      </c>
      <c r="L12" s="1">
        <f>SQRT((2*'Form Responses 1'!E8)/9.81)*(1+$B$1)</f>
        <v>0.42567851934865403</v>
      </c>
      <c r="M12" s="1" t="b">
        <f>AND('Form Responses 1'!J8&gt;K12,'Form Responses 1'!J8&lt;L12)</f>
        <v>1</v>
      </c>
      <c r="N12" s="1">
        <f t="shared" si="3"/>
        <v>1</v>
      </c>
      <c r="O12" s="1">
        <f>('Form Responses 1'!G8/'Form Responses 1'!J8)*(1-$B$1)</f>
        <v>2.8341376038320822</v>
      </c>
      <c r="P12" s="1">
        <f>('Form Responses 1'!G8/'Form Responses 1'!J8)*(1+$B$1)</f>
        <v>3.3270311001507054</v>
      </c>
      <c r="Q12" s="1" t="b">
        <f>AND('Form Responses 1'!K8&gt;O12,'Form Responses 1'!K8&lt;P12)</f>
        <v>1</v>
      </c>
      <c r="R12" s="1">
        <f t="shared" si="4"/>
        <v>1</v>
      </c>
      <c r="S12" s="1">
        <f>('Form Responses 1'!C8*'Form Responses 1'!I8)*(1-$B$1)</f>
        <v>7.8680043120000001E-2</v>
      </c>
      <c r="T12" s="1">
        <f>('Form Responses 1'!C8*'Form Responses 1'!I8)*(1+$B$1)</f>
        <v>9.2363528880000004E-2</v>
      </c>
      <c r="U12" s="1" t="b">
        <f>AND('Form Responses 1'!L8&gt;S12,'Form Responses 1'!L8&lt;T12)</f>
        <v>1</v>
      </c>
      <c r="V12" s="1">
        <f t="shared" si="5"/>
        <v>1</v>
      </c>
      <c r="W12" s="1">
        <f>('Form Responses 1'!D8*'Form Responses 1'!K8)*(1-$B$1)</f>
        <v>3.9677741599999997E-2</v>
      </c>
      <c r="X12" s="1">
        <f>('Form Responses 1'!D8*'Form Responses 1'!K8)*(1+$B$1)</f>
        <v>4.6578218399999996E-2</v>
      </c>
      <c r="Y12" s="1" t="b">
        <f>AND('Form Responses 1'!M8&gt;W12,'Form Responses 1'!M8&lt;X12)</f>
        <v>1</v>
      </c>
      <c r="Z12" s="1">
        <f t="shared" si="6"/>
        <v>1</v>
      </c>
      <c r="AA12" s="1">
        <f>('Form Responses 1'!L8+'Form Responses 1'!M8)*(1-$B$1)</f>
        <v>0.11808016000000002</v>
      </c>
      <c r="AB12" s="1">
        <f>('Form Responses 1'!L8+'Form Responses 1'!M8)*(1+$B$1)</f>
        <v>0.13861584000000002</v>
      </c>
      <c r="AC12" s="1" t="b">
        <f>AND('Form Responses 1'!N8&gt;AA12,'Form Responses 1'!N8&lt;AB12)</f>
        <v>1</v>
      </c>
      <c r="AD12" s="1">
        <f t="shared" si="7"/>
        <v>1</v>
      </c>
      <c r="AE12" s="1">
        <f>('Form Responses 1'!N8/'Form Responses 1'!C8)*(1-$B$1)</f>
        <v>2.051271520138648</v>
      </c>
      <c r="AF12" s="1">
        <f>('Form Responses 1'!N8/'Form Responses 1'!C8)*(1+$B$1)</f>
        <v>2.4080143932062392</v>
      </c>
      <c r="AG12" s="1" t="b">
        <f>AND('Form Responses 1'!O8&gt;AE12,'Form Responses 1'!O8&lt;AF12)</f>
        <v>1</v>
      </c>
      <c r="AH12" s="1">
        <f t="shared" si="8"/>
        <v>1</v>
      </c>
      <c r="AI12" s="3">
        <v>0</v>
      </c>
      <c r="AJ12" s="1">
        <f>IF('Form Responses 1'!P8=AI12,1,0)</f>
        <v>1</v>
      </c>
      <c r="AK12" s="3">
        <v>0</v>
      </c>
      <c r="AL12" s="1">
        <f>IF('Form Responses 1'!Q8=AK12,1,0)</f>
        <v>1</v>
      </c>
    </row>
    <row r="13" spans="1:42" x14ac:dyDescent="0.25">
      <c r="A13" s="1" t="str">
        <f>'Form Responses 1'!B9</f>
        <v>Student 7</v>
      </c>
      <c r="B13" s="1">
        <f t="shared" si="0"/>
        <v>8</v>
      </c>
      <c r="C13" s="1">
        <f>SQRT((2*'Form Responses 1'!E9)/9.81)*(1-$B$1)</f>
        <v>0.36851543922887542</v>
      </c>
      <c r="D13" s="1">
        <f>SQRT((2*'Form Responses 1'!E9)/9.81)*(1+$B$1)</f>
        <v>0.4326050808338972</v>
      </c>
      <c r="E13" s="1" t="b">
        <f>AND('Form Responses 1'!H9&gt;C13,'Form Responses 1'!H9&lt;D13)</f>
        <v>1</v>
      </c>
      <c r="F13" s="3">
        <f t="shared" si="1"/>
        <v>1</v>
      </c>
      <c r="G13" s="1">
        <f>('Form Responses 1'!F9/'Form Responses 1'!H9)*(1-$B$1)</f>
        <v>2.6289000000000002</v>
      </c>
      <c r="H13" s="1">
        <f>('Form Responses 1'!F9/'Form Responses 1'!H9)*(1+$B$1)</f>
        <v>3.0861000000000001</v>
      </c>
      <c r="I13" s="1" t="b">
        <f>AND('Form Responses 1'!I9&gt;G13,'Form Responses 1'!I9&lt;H13)</f>
        <v>1</v>
      </c>
      <c r="J13" s="1">
        <f t="shared" si="2"/>
        <v>1</v>
      </c>
      <c r="K13" s="1">
        <f>SQRT((2*'Form Responses 1'!E9)/9.81)*(1-$B$1)</f>
        <v>0.36851543922887542</v>
      </c>
      <c r="L13" s="1">
        <f>SQRT((2*'Form Responses 1'!E9)/9.81)*(1+$B$1)</f>
        <v>0.4326050808338972</v>
      </c>
      <c r="M13" s="1" t="b">
        <f>AND('Form Responses 1'!J9&gt;K13,'Form Responses 1'!J9&lt;L13)</f>
        <v>1</v>
      </c>
      <c r="N13" s="1">
        <f t="shared" si="3"/>
        <v>1</v>
      </c>
      <c r="O13" s="1">
        <f>('Form Responses 1'!G9/'Form Responses 1'!J9)*(1-$B$1)</f>
        <v>3.3580000000000001</v>
      </c>
      <c r="P13" s="1">
        <f>('Form Responses 1'!G9/'Form Responses 1'!J9)*(1+$B$1)</f>
        <v>3.9420000000000002</v>
      </c>
      <c r="Q13" s="1" t="b">
        <f>AND('Form Responses 1'!K9&gt;O13,'Form Responses 1'!K9&lt;P13)</f>
        <v>1</v>
      </c>
      <c r="R13" s="1">
        <f t="shared" si="4"/>
        <v>1</v>
      </c>
      <c r="S13" s="1">
        <f>('Form Responses 1'!C9*'Form Responses 1'!I9)*(1-$B$1)</f>
        <v>0.31463999999999998</v>
      </c>
      <c r="T13" s="1">
        <f>('Form Responses 1'!C9*'Form Responses 1'!I9)*(1+$B$1)</f>
        <v>0.36935999999999997</v>
      </c>
      <c r="U13" s="1" t="b">
        <f>AND('Form Responses 1'!L9&gt;S13,'Form Responses 1'!L9&lt;T13)</f>
        <v>1</v>
      </c>
      <c r="V13" s="1">
        <f t="shared" si="5"/>
        <v>1</v>
      </c>
      <c r="W13" s="1">
        <f>('Form Responses 1'!D9*'Form Responses 1'!K9)*(1-$B$1)</f>
        <v>0.33579999999999999</v>
      </c>
      <c r="X13" s="1">
        <f>('Form Responses 1'!D9*'Form Responses 1'!K9)*(1+$B$1)</f>
        <v>0.39419999999999999</v>
      </c>
      <c r="Y13" s="1" t="b">
        <f>AND('Form Responses 1'!M9&gt;W13,'Form Responses 1'!M9&lt;X13)</f>
        <v>1</v>
      </c>
      <c r="Z13" s="1">
        <f t="shared" si="6"/>
        <v>1</v>
      </c>
      <c r="AA13" s="1">
        <f>('Form Responses 1'!L9+'Form Responses 1'!M9)*(1-$B$1)</f>
        <v>0.63204000000000005</v>
      </c>
      <c r="AB13" s="1">
        <f>('Form Responses 1'!L9+'Form Responses 1'!M9)*(1+$B$1)</f>
        <v>0.74196000000000006</v>
      </c>
      <c r="AC13" s="1" t="b">
        <f>AND('Form Responses 1'!N9&gt;AA13,'Form Responses 1'!N9&lt;AB13)</f>
        <v>0</v>
      </c>
      <c r="AD13" s="1">
        <f t="shared" si="7"/>
        <v>0</v>
      </c>
      <c r="AE13" s="1">
        <f>('Form Responses 1'!N9/'Form Responses 1'!C9)*(1-$B$1)</f>
        <v>2.6220000000000008</v>
      </c>
      <c r="AF13" s="1">
        <f>('Form Responses 1'!N9/'Form Responses 1'!C9)*(1+$B$1)</f>
        <v>3.0780000000000007</v>
      </c>
      <c r="AG13" s="1" t="b">
        <f>AND('Form Responses 1'!O9&gt;AE13,'Form Responses 1'!O9&lt;AF13)</f>
        <v>0</v>
      </c>
      <c r="AH13" s="1">
        <f t="shared" si="8"/>
        <v>0</v>
      </c>
      <c r="AI13" s="3">
        <v>0</v>
      </c>
      <c r="AJ13" s="1">
        <f>IF('Form Responses 1'!P9=AI13,1,0)</f>
        <v>1</v>
      </c>
      <c r="AK13" s="3">
        <v>0</v>
      </c>
      <c r="AL13" s="1">
        <f>IF('Form Responses 1'!Q9=AK13,1,0)</f>
        <v>1</v>
      </c>
    </row>
    <row r="14" spans="1:42" x14ac:dyDescent="0.25">
      <c r="A14" s="1" t="str">
        <f>'Form Responses 1'!B10</f>
        <v>Student 8</v>
      </c>
      <c r="B14" s="1">
        <f t="shared" si="0"/>
        <v>10</v>
      </c>
      <c r="C14" s="1">
        <f>SQRT((2*'Form Responses 1'!E10)/9.81)*(1-$B$1)</f>
        <v>0.36261503500070524</v>
      </c>
      <c r="D14" s="1">
        <f>SQRT((2*'Form Responses 1'!E10)/9.81)*(1+$B$1)</f>
        <v>0.42567851934865403</v>
      </c>
      <c r="E14" s="1" t="b">
        <f>AND('Form Responses 1'!H10&gt;C14,'Form Responses 1'!H10&lt;D14)</f>
        <v>1</v>
      </c>
      <c r="F14" s="3">
        <f t="shared" si="1"/>
        <v>1</v>
      </c>
      <c r="G14" s="1">
        <f>('Form Responses 1'!F10/'Form Responses 1'!H10)*(1-$B$1)</f>
        <v>0.5604060913705583</v>
      </c>
      <c r="H14" s="1">
        <f>('Form Responses 1'!F10/'Form Responses 1'!H10)*(1+$B$1)</f>
        <v>0.65786802030456848</v>
      </c>
      <c r="I14" s="1" t="b">
        <f>AND('Form Responses 1'!I10&gt;G14,'Form Responses 1'!I10&lt;H14)</f>
        <v>1</v>
      </c>
      <c r="J14" s="1">
        <f t="shared" si="2"/>
        <v>1</v>
      </c>
      <c r="K14" s="1">
        <f>SQRT((2*'Form Responses 1'!E10)/9.81)*(1-$B$1)</f>
        <v>0.36261503500070524</v>
      </c>
      <c r="L14" s="1">
        <f>SQRT((2*'Form Responses 1'!E10)/9.81)*(1+$B$1)</f>
        <v>0.42567851934865403</v>
      </c>
      <c r="M14" s="1" t="b">
        <f>AND('Form Responses 1'!J10&gt;K14,'Form Responses 1'!J10&lt;L14)</f>
        <v>1</v>
      </c>
      <c r="N14" s="1">
        <f t="shared" si="3"/>
        <v>1</v>
      </c>
      <c r="O14" s="1">
        <f>('Form Responses 1'!G10/'Form Responses 1'!J10)*(1-$B$1)</f>
        <v>1.7792893401015228</v>
      </c>
      <c r="P14" s="1">
        <f>('Form Responses 1'!G10/'Form Responses 1'!J10)*(1+$B$1)</f>
        <v>2.0887309644670049</v>
      </c>
      <c r="Q14" s="1" t="b">
        <f>AND('Form Responses 1'!K10&gt;O14,'Form Responses 1'!K10&lt;P14)</f>
        <v>1</v>
      </c>
      <c r="R14" s="1">
        <f t="shared" si="4"/>
        <v>1</v>
      </c>
      <c r="S14" s="1">
        <f>('Form Responses 1'!C10*'Form Responses 1'!I10)*(1-$B$1)</f>
        <v>7.9559759999999993E-2</v>
      </c>
      <c r="T14" s="1">
        <f>('Form Responses 1'!C10*'Form Responses 1'!I10)*(1+$B$1)</f>
        <v>9.3396239999999991E-2</v>
      </c>
      <c r="U14" s="1" t="b">
        <f>AND('Form Responses 1'!L10&gt;S14,'Form Responses 1'!L10&lt;T14)</f>
        <v>1</v>
      </c>
      <c r="V14" s="1">
        <f t="shared" si="5"/>
        <v>1</v>
      </c>
      <c r="W14" s="1">
        <f>('Form Responses 1'!D10*'Form Responses 1'!K10)*(1-$B$1)</f>
        <v>0.1207408</v>
      </c>
      <c r="X14" s="1">
        <f>('Form Responses 1'!D10*'Form Responses 1'!K10)*(1+$B$1)</f>
        <v>0.14173920000000001</v>
      </c>
      <c r="Y14" s="1" t="b">
        <f>AND('Form Responses 1'!M10&gt;W14,'Form Responses 1'!M10&lt;X14)</f>
        <v>1</v>
      </c>
      <c r="Z14" s="1">
        <f t="shared" si="6"/>
        <v>1</v>
      </c>
      <c r="AA14" s="1">
        <f>('Form Responses 1'!L10+'Form Responses 1'!M10)*(1-$B$1)</f>
        <v>0.19872000000000001</v>
      </c>
      <c r="AB14" s="1">
        <f>('Form Responses 1'!L10+'Form Responses 1'!M10)*(1+$B$1)</f>
        <v>0.23328000000000002</v>
      </c>
      <c r="AC14" s="1" t="b">
        <f>AND('Form Responses 1'!N10&gt;AA14,'Form Responses 1'!N10&lt;AB14)</f>
        <v>1</v>
      </c>
      <c r="AD14" s="1">
        <f t="shared" si="7"/>
        <v>1</v>
      </c>
      <c r="AE14" s="1">
        <f>('Form Responses 1'!N10/'Form Responses 1'!C10)*(1-$B$1)</f>
        <v>1.3994366197183101</v>
      </c>
      <c r="AF14" s="1">
        <f>('Form Responses 1'!N10/'Form Responses 1'!C10)*(1+$B$1)</f>
        <v>1.642816901408451</v>
      </c>
      <c r="AG14" s="1" t="b">
        <f>AND('Form Responses 1'!O10&gt;AE14,'Form Responses 1'!O10&lt;AF14)</f>
        <v>1</v>
      </c>
      <c r="AH14" s="1">
        <f t="shared" si="8"/>
        <v>1</v>
      </c>
      <c r="AI14" s="3">
        <v>0</v>
      </c>
      <c r="AJ14" s="1">
        <f>IF('Form Responses 1'!P10=AI14,1,0)</f>
        <v>1</v>
      </c>
      <c r="AK14" s="3">
        <v>0</v>
      </c>
      <c r="AL14" s="1">
        <f>IF('Form Responses 1'!Q10=AK14,1,0)</f>
        <v>1</v>
      </c>
    </row>
    <row r="15" spans="1:42" x14ac:dyDescent="0.25">
      <c r="A15" s="1" t="str">
        <f>'Form Responses 1'!B11</f>
        <v>Student 9</v>
      </c>
      <c r="B15" s="1">
        <f t="shared" si="0"/>
        <v>9</v>
      </c>
      <c r="C15" s="1">
        <f>SQRT((2*'Form Responses 1'!E11)/9.81)*(1-$B$1)</f>
        <v>0.33619323602207241</v>
      </c>
      <c r="D15" s="1">
        <f>SQRT((2*'Form Responses 1'!E11)/9.81)*(1+$B$1)</f>
        <v>0.39466162489547635</v>
      </c>
      <c r="E15" s="1" t="b">
        <f>AND('Form Responses 1'!H11&gt;C15,'Form Responses 1'!H11&lt;D15)</f>
        <v>1</v>
      </c>
      <c r="F15" s="3">
        <f t="shared" si="1"/>
        <v>1</v>
      </c>
      <c r="G15" s="1">
        <f>('Form Responses 1'!F11/'Form Responses 1'!H11)*(1-$B$1)</f>
        <v>1.8778082191780825</v>
      </c>
      <c r="H15" s="1">
        <f>('Form Responses 1'!F11/'Form Responses 1'!H11)*(1+$B$1)</f>
        <v>2.2043835616438359</v>
      </c>
      <c r="I15" s="1" t="b">
        <f>AND('Form Responses 1'!I11&gt;G15,'Form Responses 1'!I11&lt;H15)</f>
        <v>1</v>
      </c>
      <c r="J15" s="1">
        <f t="shared" si="2"/>
        <v>1</v>
      </c>
      <c r="K15" s="1">
        <f>SQRT((2*'Form Responses 1'!E11)/9.81)*(1-$B$1)</f>
        <v>0.33619323602207241</v>
      </c>
      <c r="L15" s="1">
        <f>SQRT((2*'Form Responses 1'!E11)/9.81)*(1+$B$1)</f>
        <v>0.39466162489547635</v>
      </c>
      <c r="M15" s="1" t="b">
        <f>AND('Form Responses 1'!J11&gt;K15,'Form Responses 1'!J11&lt;L15)</f>
        <v>1</v>
      </c>
      <c r="N15" s="1">
        <f t="shared" si="3"/>
        <v>1</v>
      </c>
      <c r="O15" s="1">
        <f>('Form Responses 1'!G11/'Form Responses 1'!J11)*(1-$B$1)</f>
        <v>5.8728767123287682</v>
      </c>
      <c r="P15" s="1">
        <f>('Form Responses 1'!G11/'Form Responses 1'!J11)*(1+$B$1)</f>
        <v>6.8942465753424669</v>
      </c>
      <c r="Q15" s="1" t="b">
        <f>AND('Form Responses 1'!K11&gt;O15,'Form Responses 1'!K11&lt;P15)</f>
        <v>1</v>
      </c>
      <c r="R15" s="1">
        <f t="shared" si="4"/>
        <v>1</v>
      </c>
      <c r="S15" s="1">
        <f>('Form Responses 1'!C11*'Form Responses 1'!I11)*(1-$B$1)</f>
        <v>3.7536000000000007E-2</v>
      </c>
      <c r="T15" s="1">
        <f>('Form Responses 1'!C11*'Form Responses 1'!I11)*(1+$B$1)</f>
        <v>4.4064000000000006E-2</v>
      </c>
      <c r="U15" s="1" t="b">
        <f>AND('Form Responses 1'!L11&gt;S15,'Form Responses 1'!L11&lt;T15)</f>
        <v>1</v>
      </c>
      <c r="V15" s="1">
        <f t="shared" si="5"/>
        <v>1</v>
      </c>
      <c r="W15" s="1">
        <f>('Form Responses 1'!D11*'Form Responses 1'!K11)*(1-$B$1)</f>
        <v>0.33435744000000006</v>
      </c>
      <c r="X15" s="1">
        <f>('Form Responses 1'!D11*'Form Responses 1'!K11)*(1+$B$1)</f>
        <v>0.39250656000000006</v>
      </c>
      <c r="Y15" s="1" t="b">
        <f>AND('Form Responses 1'!M11&gt;W15,'Form Responses 1'!M11&lt;X15)</f>
        <v>1</v>
      </c>
      <c r="Z15" s="1">
        <f t="shared" si="6"/>
        <v>1</v>
      </c>
      <c r="AA15" s="1">
        <f>('Form Responses 1'!L11+'Form Responses 1'!M11)*(1-$B$1)</f>
        <v>0.37149599999999999</v>
      </c>
      <c r="AB15" s="1">
        <f>('Form Responses 1'!L11+'Form Responses 1'!M11)*(1+$B$1)</f>
        <v>0.43610400000000005</v>
      </c>
      <c r="AC15" s="1" t="b">
        <f>AND('Form Responses 1'!N11&gt;AA15,'Form Responses 1'!N11&lt;AB15)</f>
        <v>1</v>
      </c>
      <c r="AD15" s="1">
        <f t="shared" si="7"/>
        <v>1</v>
      </c>
      <c r="AE15" s="1">
        <f>('Form Responses 1'!N11/'Form Responses 1'!C11)*(1-$B$1)</f>
        <v>18.584</v>
      </c>
      <c r="AF15" s="1">
        <f>('Form Responses 1'!N11/'Form Responses 1'!C11)*(1+$B$1)</f>
        <v>21.815999999999999</v>
      </c>
      <c r="AG15" s="1" t="b">
        <f>AND('Form Responses 1'!O11&gt;AE15,'Form Responses 1'!O11&lt;AF15)</f>
        <v>0</v>
      </c>
      <c r="AH15" s="1">
        <f t="shared" si="8"/>
        <v>0</v>
      </c>
      <c r="AI15" s="3">
        <v>0</v>
      </c>
      <c r="AJ15" s="1">
        <f>IF('Form Responses 1'!P11=AI15,1,0)</f>
        <v>1</v>
      </c>
      <c r="AK15" s="3">
        <v>0</v>
      </c>
      <c r="AL15" s="1">
        <f>IF('Form Responses 1'!Q11=AK15,1,0)</f>
        <v>1</v>
      </c>
    </row>
    <row r="16" spans="1:42" x14ac:dyDescent="0.25">
      <c r="A16" s="1" t="str">
        <f>'Form Responses 1'!B12</f>
        <v>Student 10</v>
      </c>
      <c r="B16" s="1">
        <f t="shared" si="0"/>
        <v>7</v>
      </c>
      <c r="C16" s="1">
        <f>SQRT((2*'Form Responses 1'!E12)/9.81)*(1-$B$1)</f>
        <v>0.27554634820696444</v>
      </c>
      <c r="D16" s="1">
        <f>SQRT((2*'Form Responses 1'!E12)/9.81)*(1+$B$1)</f>
        <v>0.32346745224295825</v>
      </c>
      <c r="E16" s="1" t="b">
        <f>AND('Form Responses 1'!H12&gt;C16,'Form Responses 1'!H12&lt;D16)</f>
        <v>0</v>
      </c>
      <c r="F16" s="3">
        <f t="shared" si="1"/>
        <v>0</v>
      </c>
      <c r="G16" s="1">
        <f>('Form Responses 1'!F12/'Form Responses 1'!H12)*(1-$B$1)</f>
        <v>2.7058823529411762</v>
      </c>
      <c r="H16" s="1">
        <f>('Form Responses 1'!F12/'Form Responses 1'!H12)*(1+$B$1)</f>
        <v>3.1764705882352939</v>
      </c>
      <c r="I16" s="1" t="b">
        <f>AND('Form Responses 1'!I12&gt;G16,'Form Responses 1'!I12&lt;H16)</f>
        <v>1</v>
      </c>
      <c r="J16" s="1">
        <f t="shared" si="2"/>
        <v>1</v>
      </c>
      <c r="K16" s="1">
        <f>SQRT((2*'Form Responses 1'!E12)/9.81)*(1-$B$1)</f>
        <v>0.27554634820696444</v>
      </c>
      <c r="L16" s="1">
        <f>SQRT((2*'Form Responses 1'!E12)/9.81)*(1+$B$1)</f>
        <v>0.32346745224295825</v>
      </c>
      <c r="M16" s="1" t="b">
        <f>AND('Form Responses 1'!J12&gt;K16,'Form Responses 1'!J12&lt;L16)</f>
        <v>0</v>
      </c>
      <c r="N16" s="1">
        <f t="shared" si="3"/>
        <v>0</v>
      </c>
      <c r="O16" s="1">
        <f>('Form Responses 1'!G12/'Form Responses 1'!J12)*(1-$B$1)</f>
        <v>2.712820512820513</v>
      </c>
      <c r="P16" s="1">
        <f>('Form Responses 1'!G12/'Form Responses 1'!J12)*(1+$B$1)</f>
        <v>3.1846153846153848</v>
      </c>
      <c r="Q16" s="1" t="b">
        <f>AND('Form Responses 1'!K12&gt;O16,'Form Responses 1'!K12&lt;P16)</f>
        <v>1</v>
      </c>
      <c r="R16" s="1">
        <f t="shared" si="4"/>
        <v>1</v>
      </c>
      <c r="S16" s="1">
        <f>('Form Responses 1'!C12*'Form Responses 1'!I12)*(1-$B$1)</f>
        <v>3.6785280000000005</v>
      </c>
      <c r="T16" s="1">
        <f>('Form Responses 1'!C12*'Form Responses 1'!I12)*(1+$B$1)</f>
        <v>4.3182720000000003</v>
      </c>
      <c r="U16" s="1" t="b">
        <f>AND('Form Responses 1'!L12&gt;S16,'Form Responses 1'!L12&lt;T16)</f>
        <v>1</v>
      </c>
      <c r="V16" s="1">
        <f t="shared" si="5"/>
        <v>1</v>
      </c>
      <c r="W16" s="1">
        <f>('Form Responses 1'!D12*'Form Responses 1'!K12)*(1-$B$1)</f>
        <v>6.1398960000000002</v>
      </c>
      <c r="X16" s="1">
        <f>('Form Responses 1'!D12*'Form Responses 1'!K12)*(1+$B$1)</f>
        <v>7.2077040000000006</v>
      </c>
      <c r="Y16" s="1" t="b">
        <f>AND('Form Responses 1'!M12&gt;W16,'Form Responses 1'!M12&lt;X16)</f>
        <v>1</v>
      </c>
      <c r="Z16" s="1">
        <f t="shared" si="6"/>
        <v>1</v>
      </c>
      <c r="AA16" s="1">
        <f>('Form Responses 1'!L12+'Form Responses 1'!M12)*(1-$B$1)</f>
        <v>9.8163999999999998</v>
      </c>
      <c r="AB16" s="1">
        <f>('Form Responses 1'!L12+'Form Responses 1'!M12)*(1+$B$1)</f>
        <v>11.5236</v>
      </c>
      <c r="AC16" s="1" t="b">
        <f>AND('Form Responses 1'!N12&gt;AA16,'Form Responses 1'!N12&lt;AB16)</f>
        <v>0</v>
      </c>
      <c r="AD16" s="1">
        <f t="shared" si="7"/>
        <v>0</v>
      </c>
      <c r="AE16" s="1">
        <f>('Form Responses 1'!N12/'Form Responses 1'!C12)*(1-$B$1)</f>
        <v>2.7058823529411762</v>
      </c>
      <c r="AF16" s="1">
        <f>('Form Responses 1'!N12/'Form Responses 1'!C12)*(1+$B$1)</f>
        <v>3.1764705882352939</v>
      </c>
      <c r="AG16" s="1" t="b">
        <f>AND('Form Responses 1'!O12&gt;AE16,'Form Responses 1'!O12&lt;AF16)</f>
        <v>1</v>
      </c>
      <c r="AH16" s="1">
        <f t="shared" si="8"/>
        <v>1</v>
      </c>
      <c r="AI16" s="3">
        <v>0</v>
      </c>
      <c r="AJ16" s="1">
        <f>IF('Form Responses 1'!P12=AI16,1,0)</f>
        <v>1</v>
      </c>
      <c r="AK16" s="3">
        <v>0</v>
      </c>
      <c r="AL16" s="1">
        <f>IF('Form Responses 1'!Q12=AK16,1,0)</f>
        <v>1</v>
      </c>
    </row>
    <row r="17" spans="1:38" x14ac:dyDescent="0.25">
      <c r="A17" s="1" t="str">
        <f>'Form Responses 1'!B13</f>
        <v>Student 11</v>
      </c>
      <c r="B17" s="1">
        <f t="shared" si="0"/>
        <v>6</v>
      </c>
      <c r="C17" s="1">
        <f>SQRT((2*'Form Responses 1'!E13)/9.81)*(1-$B$1)</f>
        <v>0.39166900253061021</v>
      </c>
      <c r="D17" s="1">
        <f>SQRT((2*'Form Responses 1'!E13)/9.81)*(1+$B$1)</f>
        <v>0.45978535079680333</v>
      </c>
      <c r="E17" s="1" t="b">
        <f>AND('Form Responses 1'!H13&gt;C17,'Form Responses 1'!H13&lt;D17)</f>
        <v>1</v>
      </c>
      <c r="F17" s="3">
        <f t="shared" si="1"/>
        <v>1</v>
      </c>
      <c r="G17" s="1">
        <f>('Form Responses 1'!F13/'Form Responses 1'!H13)*(1-$B$1)</f>
        <v>1.5365750528541224</v>
      </c>
      <c r="H17" s="1">
        <f>('Form Responses 1'!F13/'Form Responses 1'!H13)*(1+$B$1)</f>
        <v>1.8038054968287525</v>
      </c>
      <c r="I17" s="1" t="b">
        <f>AND('Form Responses 1'!I13&gt;G17,'Form Responses 1'!I13&lt;H17)</f>
        <v>0</v>
      </c>
      <c r="J17" s="1">
        <f t="shared" si="2"/>
        <v>0</v>
      </c>
      <c r="K17" s="1">
        <f>SQRT((2*'Form Responses 1'!E13)/9.81)*(1-$B$1)</f>
        <v>0.39166900253061021</v>
      </c>
      <c r="L17" s="1">
        <f>SQRT((2*'Form Responses 1'!E13)/9.81)*(1+$B$1)</f>
        <v>0.45978535079680333</v>
      </c>
      <c r="M17" s="1" t="b">
        <f>AND('Form Responses 1'!J13&gt;K17,'Form Responses 1'!J13&lt;L17)</f>
        <v>1</v>
      </c>
      <c r="N17" s="1">
        <f t="shared" si="3"/>
        <v>1</v>
      </c>
      <c r="O17" s="1">
        <f>('Form Responses 1'!G13/'Form Responses 1'!J13)*(1-$B$1)</f>
        <v>5.3790932581630253</v>
      </c>
      <c r="P17" s="1">
        <f>('Form Responses 1'!G13/'Form Responses 1'!J13)*(1+$B$1)</f>
        <v>6.3145877378435511</v>
      </c>
      <c r="Q17" s="1" t="b">
        <f>AND('Form Responses 1'!K13&gt;O17,'Form Responses 1'!K13&lt;P17)</f>
        <v>0</v>
      </c>
      <c r="R17" s="1">
        <f t="shared" si="4"/>
        <v>0</v>
      </c>
      <c r="S17" s="1">
        <f>('Form Responses 1'!C13*'Form Responses 1'!I13)*(1-$B$1)</f>
        <v>7.519068000000001E-2</v>
      </c>
      <c r="T17" s="1">
        <f>('Form Responses 1'!C13*'Form Responses 1'!I13)*(1+$B$1)</f>
        <v>8.826732000000001E-2</v>
      </c>
      <c r="U17" s="1" t="b">
        <f>AND('Form Responses 1'!L13&gt;S17,'Form Responses 1'!L13&lt;T17)</f>
        <v>1</v>
      </c>
      <c r="V17" s="1">
        <f t="shared" si="5"/>
        <v>1</v>
      </c>
      <c r="W17" s="1">
        <f>('Form Responses 1'!D13*'Form Responses 1'!K13)*(1-$B$1)</f>
        <v>1.363992E-2</v>
      </c>
      <c r="X17" s="1">
        <f>('Form Responses 1'!D13*'Form Responses 1'!K13)*(1+$B$1)</f>
        <v>1.6012080000000001E-2</v>
      </c>
      <c r="Y17" s="1" t="b">
        <f>AND('Form Responses 1'!M13&gt;W17,'Form Responses 1'!M13&lt;X17)</f>
        <v>1</v>
      </c>
      <c r="Z17" s="1">
        <f t="shared" si="6"/>
        <v>1</v>
      </c>
      <c r="AA17" s="1">
        <f>('Form Responses 1'!L13+'Form Responses 1'!M13)*(1-$B$1)</f>
        <v>8.8803920000000008E-2</v>
      </c>
      <c r="AB17" s="1">
        <f>('Form Responses 1'!L13+'Form Responses 1'!M13)*(1+$B$1)</f>
        <v>0.10424808000000001</v>
      </c>
      <c r="AC17" s="1" t="b">
        <f>AND('Form Responses 1'!N13&gt;AA17,'Form Responses 1'!N13&lt;AB17)</f>
        <v>0</v>
      </c>
      <c r="AD17" s="1">
        <f t="shared" si="7"/>
        <v>0</v>
      </c>
      <c r="AE17" s="1">
        <f>('Form Responses 1'!N13/'Form Responses 1'!C13)*(1-$B$1)</f>
        <v>3.2898518518518518</v>
      </c>
      <c r="AF17" s="1">
        <f>('Form Responses 1'!N13/'Form Responses 1'!C13)*(1+$B$1)</f>
        <v>3.8620000000000001</v>
      </c>
      <c r="AG17" s="1" t="b">
        <f>AND('Form Responses 1'!O13&gt;AE17,'Form Responses 1'!O13&lt;AF17)</f>
        <v>0</v>
      </c>
      <c r="AH17" s="1">
        <f t="shared" si="8"/>
        <v>0</v>
      </c>
      <c r="AI17" s="3">
        <v>0</v>
      </c>
      <c r="AJ17" s="1">
        <f>IF('Form Responses 1'!P13=AI17,1,0)</f>
        <v>1</v>
      </c>
      <c r="AK17" s="3">
        <v>0</v>
      </c>
      <c r="AL17" s="1">
        <f>IF('Form Responses 1'!Q13=AK17,1,0)</f>
        <v>1</v>
      </c>
    </row>
    <row r="18" spans="1:38" x14ac:dyDescent="0.25">
      <c r="A18" s="1" t="str">
        <f>'Form Responses 1'!B14</f>
        <v>Student 12</v>
      </c>
      <c r="B18" s="1">
        <f t="shared" si="0"/>
        <v>10</v>
      </c>
      <c r="C18" s="1">
        <f>SQRT((2*'Form Responses 1'!E14)/9.81)*(1-$B$1)</f>
        <v>0.33232139976549796</v>
      </c>
      <c r="D18" s="1">
        <f>SQRT((2*'Form Responses 1'!E14)/9.81)*(1+$B$1)</f>
        <v>0.3901164258116715</v>
      </c>
      <c r="E18" s="1" t="b">
        <f>AND('Form Responses 1'!H14&gt;C18,'Form Responses 1'!H14&lt;D18)</f>
        <v>1</v>
      </c>
      <c r="F18" s="3">
        <f t="shared" si="1"/>
        <v>1</v>
      </c>
      <c r="G18" s="1">
        <f>('Form Responses 1'!F14/'Form Responses 1'!H14)*(1-$B$1)</f>
        <v>2.273151750972763</v>
      </c>
      <c r="H18" s="1">
        <f>('Form Responses 1'!F14/'Form Responses 1'!H14)*(1+$B$1)</f>
        <v>2.6684824902723738</v>
      </c>
      <c r="I18" s="1" t="b">
        <f>AND('Form Responses 1'!I14&gt;G18,'Form Responses 1'!I14&lt;H18)</f>
        <v>1</v>
      </c>
      <c r="J18" s="1">
        <f t="shared" si="2"/>
        <v>1</v>
      </c>
      <c r="K18" s="1">
        <f>SQRT((2*'Form Responses 1'!E14)/9.81)*(1-$B$1)</f>
        <v>0.33232139976549796</v>
      </c>
      <c r="L18" s="1">
        <f>SQRT((2*'Form Responses 1'!E14)/9.81)*(1+$B$1)</f>
        <v>0.3901164258116715</v>
      </c>
      <c r="M18" s="1" t="b">
        <f>AND('Form Responses 1'!J14&gt;K18,'Form Responses 1'!J14&lt;L18)</f>
        <v>1</v>
      </c>
      <c r="N18" s="1">
        <f t="shared" si="3"/>
        <v>1</v>
      </c>
      <c r="O18" s="1">
        <f>('Form Responses 1'!G14/'Form Responses 1'!J14)*(1-$B$1)</f>
        <v>8.6379766536964979</v>
      </c>
      <c r="P18" s="1">
        <f>('Form Responses 1'!G14/'Form Responses 1'!J14)*(1+$B$1)</f>
        <v>10.14023346303502</v>
      </c>
      <c r="Q18" s="1" t="b">
        <f>AND('Form Responses 1'!K14&gt;O18,'Form Responses 1'!K14&lt;P18)</f>
        <v>1</v>
      </c>
      <c r="R18" s="1">
        <f t="shared" si="4"/>
        <v>1</v>
      </c>
      <c r="S18" s="1">
        <f>('Form Responses 1'!C14*'Form Responses 1'!I14)*(1-$B$1)</f>
        <v>0.44993520000000009</v>
      </c>
      <c r="T18" s="1">
        <f>('Form Responses 1'!C14*'Form Responses 1'!I14)*(1+$B$1)</f>
        <v>0.52818480000000012</v>
      </c>
      <c r="U18" s="1" t="b">
        <f>AND('Form Responses 1'!L14&gt;S18,'Form Responses 1'!L14&lt;T18)</f>
        <v>1</v>
      </c>
      <c r="V18" s="1">
        <f t="shared" si="5"/>
        <v>1</v>
      </c>
      <c r="W18" s="1">
        <f>('Form Responses 1'!D14*'Form Responses 1'!K14)*(1-$B$1)</f>
        <v>0.29368792000000005</v>
      </c>
      <c r="X18" s="1">
        <f>('Form Responses 1'!D14*'Form Responses 1'!K14)*(1+$B$1)</f>
        <v>0.34476408000000003</v>
      </c>
      <c r="Y18" s="1" t="b">
        <f>AND('Form Responses 1'!M14&gt;W18,'Form Responses 1'!M14&lt;X18)</f>
        <v>1</v>
      </c>
      <c r="Z18" s="1">
        <f t="shared" si="6"/>
        <v>1</v>
      </c>
      <c r="AA18" s="1">
        <f>('Form Responses 1'!L14+'Form Responses 1'!M14)*(1-$B$1)</f>
        <v>0.74336000000000013</v>
      </c>
      <c r="AB18" s="1">
        <f>('Form Responses 1'!L14+'Form Responses 1'!M14)*(1+$B$1)</f>
        <v>0.87264000000000008</v>
      </c>
      <c r="AC18" s="1" t="b">
        <f>AND('Form Responses 1'!N14&gt;AA18,'Form Responses 1'!N14&lt;AB18)</f>
        <v>1</v>
      </c>
      <c r="AD18" s="1">
        <f t="shared" si="7"/>
        <v>1</v>
      </c>
      <c r="AE18" s="1">
        <f>('Form Responses 1'!N14/'Form Responses 1'!C14)*(1-$B$1)</f>
        <v>3.7543434343434341</v>
      </c>
      <c r="AF18" s="1">
        <f>('Form Responses 1'!N14/'Form Responses 1'!C14)*(1+$B$1)</f>
        <v>4.4072727272727272</v>
      </c>
      <c r="AG18" s="1" t="b">
        <f>AND('Form Responses 1'!O14&gt;AE18,'Form Responses 1'!O14&lt;AF18)</f>
        <v>1</v>
      </c>
      <c r="AH18" s="1">
        <f t="shared" si="8"/>
        <v>1</v>
      </c>
      <c r="AI18" s="3">
        <v>0</v>
      </c>
      <c r="AJ18" s="1">
        <f>IF('Form Responses 1'!P14=AI18,1,0)</f>
        <v>1</v>
      </c>
      <c r="AK18" s="3">
        <v>0</v>
      </c>
      <c r="AL18" s="1">
        <f>IF('Form Responses 1'!Q14=AK18,1,0)</f>
        <v>1</v>
      </c>
    </row>
    <row r="19" spans="1:38" x14ac:dyDescent="0.25">
      <c r="A19" s="1" t="str">
        <f>'Form Responses 1'!B15</f>
        <v>Student 13</v>
      </c>
      <c r="B19" s="1">
        <f t="shared" si="0"/>
        <v>10</v>
      </c>
      <c r="C19" s="1">
        <f>SQRT((2*'Form Responses 1'!E15)/9.81)*(1-$B$1)</f>
        <v>0.3973551704690288</v>
      </c>
      <c r="D19" s="1">
        <f>SQRT((2*'Form Responses 1'!E15)/9.81)*(1+$B$1)</f>
        <v>0.46646041750712081</v>
      </c>
      <c r="E19" s="1" t="b">
        <f>AND('Form Responses 1'!H15&gt;C19,'Form Responses 1'!H15&lt;D19)</f>
        <v>1</v>
      </c>
      <c r="F19" s="3">
        <f t="shared" si="1"/>
        <v>1</v>
      </c>
      <c r="G19" s="1">
        <f>('Form Responses 1'!F15/'Form Responses 1'!H15)*(1-$B$1)</f>
        <v>1.9148837209302327</v>
      </c>
      <c r="H19" s="1">
        <f>('Form Responses 1'!F15/'Form Responses 1'!H15)*(1+$B$1)</f>
        <v>2.2479069767441864</v>
      </c>
      <c r="I19" s="1" t="b">
        <f>AND('Form Responses 1'!I15&gt;G19,'Form Responses 1'!I15&lt;H19)</f>
        <v>1</v>
      </c>
      <c r="J19" s="1">
        <f t="shared" si="2"/>
        <v>1</v>
      </c>
      <c r="K19" s="1">
        <f>SQRT((2*'Form Responses 1'!E15)/9.81)*(1-$B$1)</f>
        <v>0.3973551704690288</v>
      </c>
      <c r="L19" s="1">
        <f>SQRT((2*'Form Responses 1'!E15)/9.81)*(1+$B$1)</f>
        <v>0.46646041750712081</v>
      </c>
      <c r="M19" s="1" t="b">
        <f>AND('Form Responses 1'!J15&gt;K19,'Form Responses 1'!J15&lt;L19)</f>
        <v>1</v>
      </c>
      <c r="N19" s="1">
        <f t="shared" si="3"/>
        <v>1</v>
      </c>
      <c r="O19" s="1">
        <f>('Form Responses 1'!G15/'Form Responses 1'!J15)*(1-$B$1)</f>
        <v>3.4232558139534888</v>
      </c>
      <c r="P19" s="1">
        <f>('Form Responses 1'!G15/'Form Responses 1'!J15)*(1+$B$1)</f>
        <v>4.0186046511627911</v>
      </c>
      <c r="Q19" s="1" t="b">
        <f>AND('Form Responses 1'!K15&gt;O19,'Form Responses 1'!K15&lt;P19)</f>
        <v>1</v>
      </c>
      <c r="R19" s="1">
        <f t="shared" si="4"/>
        <v>1</v>
      </c>
      <c r="S19" s="1">
        <f>('Form Responses 1'!C15*'Form Responses 1'!I15)*(1-$B$1)</f>
        <v>0.23625600000000005</v>
      </c>
      <c r="T19" s="1">
        <f>('Form Responses 1'!C15*'Form Responses 1'!I15)*(1+$B$1)</f>
        <v>0.27734400000000003</v>
      </c>
      <c r="U19" s="1" t="b">
        <f>AND('Form Responses 1'!L15&gt;S19,'Form Responses 1'!L15&lt;T19)</f>
        <v>1</v>
      </c>
      <c r="V19" s="1">
        <f t="shared" si="5"/>
        <v>1</v>
      </c>
      <c r="W19" s="1">
        <f>('Form Responses 1'!D15*'Form Responses 1'!K15)*(1-$B$1)</f>
        <v>0.13800000000000001</v>
      </c>
      <c r="X19" s="1">
        <f>('Form Responses 1'!D15*'Form Responses 1'!K15)*(1+$B$1)</f>
        <v>0.16200000000000001</v>
      </c>
      <c r="Y19" s="1" t="b">
        <f>AND('Form Responses 1'!M15&gt;W19,'Form Responses 1'!M15&lt;X19)</f>
        <v>1</v>
      </c>
      <c r="Z19" s="1">
        <f t="shared" si="6"/>
        <v>1</v>
      </c>
      <c r="AA19" s="1">
        <f>('Form Responses 1'!L15+'Form Responses 1'!M15)*(1-$B$1)</f>
        <v>0.37720000000000004</v>
      </c>
      <c r="AB19" s="1">
        <f>('Form Responses 1'!L15+'Form Responses 1'!M15)*(1+$B$1)</f>
        <v>0.44280000000000008</v>
      </c>
      <c r="AC19" s="1" t="b">
        <f>AND('Form Responses 1'!N15&gt;AA19,'Form Responses 1'!N15&lt;AB19)</f>
        <v>1</v>
      </c>
      <c r="AD19" s="1">
        <f t="shared" si="7"/>
        <v>1</v>
      </c>
      <c r="AE19" s="1">
        <f>('Form Responses 1'!N15/'Form Responses 1'!C15)*(1-$B$1)</f>
        <v>3.1433333333333335</v>
      </c>
      <c r="AF19" s="1">
        <f>('Form Responses 1'!N15/'Form Responses 1'!C15)*(1+$B$1)</f>
        <v>3.69</v>
      </c>
      <c r="AG19" s="1" t="b">
        <f>AND('Form Responses 1'!O15&gt;AE19,'Form Responses 1'!O15&lt;AF19)</f>
        <v>1</v>
      </c>
      <c r="AH19" s="1">
        <f t="shared" si="8"/>
        <v>1</v>
      </c>
      <c r="AI19" s="3">
        <v>0</v>
      </c>
      <c r="AJ19" s="1">
        <f>IF('Form Responses 1'!P15=AI19,1,0)</f>
        <v>1</v>
      </c>
      <c r="AK19" s="3">
        <v>0</v>
      </c>
      <c r="AL19" s="1">
        <f>IF('Form Responses 1'!Q15=AK19,1,0)</f>
        <v>1</v>
      </c>
    </row>
    <row r="20" spans="1:38" x14ac:dyDescent="0.25">
      <c r="A20" s="1" t="str">
        <f>'Form Responses 1'!B16</f>
        <v>Student 14</v>
      </c>
      <c r="B20" s="1">
        <f t="shared" si="0"/>
        <v>10</v>
      </c>
      <c r="C20" s="1">
        <f>SQRT((2*'Form Responses 1'!E16)/9.81)*(1-$B$1)</f>
        <v>0.22752490874156905</v>
      </c>
      <c r="D20" s="1">
        <f>SQRT((2*'Form Responses 1'!E16)/9.81)*(1+$B$1)</f>
        <v>0.26709445808792892</v>
      </c>
      <c r="E20" s="1" t="b">
        <f>AND('Form Responses 1'!H16&gt;C20,'Form Responses 1'!H16&lt;D20)</f>
        <v>1</v>
      </c>
      <c r="F20" s="3">
        <f t="shared" si="1"/>
        <v>1</v>
      </c>
      <c r="G20" s="1">
        <f>('Form Responses 1'!F16/'Form Responses 1'!H16)*(1-$B$1)</f>
        <v>1.6016194331983806</v>
      </c>
      <c r="H20" s="1">
        <f>('Form Responses 1'!F16/'Form Responses 1'!H16)*(1+$B$1)</f>
        <v>1.8801619433198382</v>
      </c>
      <c r="I20" s="1" t="b">
        <f>AND('Form Responses 1'!I16&gt;G20,'Form Responses 1'!I16&lt;H20)</f>
        <v>1</v>
      </c>
      <c r="J20" s="1">
        <f t="shared" si="2"/>
        <v>1</v>
      </c>
      <c r="K20" s="1">
        <f>SQRT((2*'Form Responses 1'!E16)/9.81)*(1-$B$1)</f>
        <v>0.22752490874156905</v>
      </c>
      <c r="L20" s="1">
        <f>SQRT((2*'Form Responses 1'!E16)/9.81)*(1+$B$1)</f>
        <v>0.26709445808792892</v>
      </c>
      <c r="M20" s="1" t="b">
        <f>AND('Form Responses 1'!J16&gt;K20,'Form Responses 1'!J16&lt;L20)</f>
        <v>1</v>
      </c>
      <c r="N20" s="1">
        <f t="shared" si="3"/>
        <v>1</v>
      </c>
      <c r="O20" s="1">
        <f>('Form Responses 1'!G16/'Form Responses 1'!J16)*(1-$B$1)</f>
        <v>2.3465587044534413</v>
      </c>
      <c r="P20" s="1">
        <f>('Form Responses 1'!G16/'Form Responses 1'!J16)*(1+$B$1)</f>
        <v>2.7546558704453443</v>
      </c>
      <c r="Q20" s="1" t="b">
        <f>AND('Form Responses 1'!K16&gt;O20,'Form Responses 1'!K16&lt;P20)</f>
        <v>1</v>
      </c>
      <c r="R20" s="1">
        <f t="shared" si="4"/>
        <v>1</v>
      </c>
      <c r="S20" s="1">
        <f>('Form Responses 1'!C16*'Form Responses 1'!I16)*(1-$B$1)</f>
        <v>0.26413200000000003</v>
      </c>
      <c r="T20" s="1">
        <f>('Form Responses 1'!C16*'Form Responses 1'!I16)*(1+$B$1)</f>
        <v>0.31006800000000007</v>
      </c>
      <c r="U20" s="1" t="b">
        <f>AND('Form Responses 1'!L16&gt;S20,'Form Responses 1'!L16&lt;T20)</f>
        <v>1</v>
      </c>
      <c r="V20" s="1">
        <f t="shared" si="5"/>
        <v>1</v>
      </c>
      <c r="W20" s="1">
        <f>('Form Responses 1'!D16*'Form Responses 1'!K16)*(1-$B$1)</f>
        <v>0.16891200000000001</v>
      </c>
      <c r="X20" s="1">
        <f>('Form Responses 1'!D16*'Form Responses 1'!K16)*(1+$B$1)</f>
        <v>0.19828799999999999</v>
      </c>
      <c r="Y20" s="1" t="b">
        <f>AND('Form Responses 1'!M16&gt;W20,'Form Responses 1'!M16&lt;X20)</f>
        <v>1</v>
      </c>
      <c r="Z20" s="1">
        <f t="shared" si="6"/>
        <v>1</v>
      </c>
      <c r="AA20" s="1">
        <f>('Form Responses 1'!L16+'Form Responses 1'!M16)*(1-$B$1)</f>
        <v>0.43304400000000004</v>
      </c>
      <c r="AB20" s="1">
        <f>('Form Responses 1'!L16+'Form Responses 1'!M16)*(1+$B$1)</f>
        <v>0.50835600000000003</v>
      </c>
      <c r="AC20" s="1" t="b">
        <f>AND('Form Responses 1'!N16&gt;AA20,'Form Responses 1'!N16&lt;AB20)</f>
        <v>1</v>
      </c>
      <c r="AD20" s="1">
        <f t="shared" si="7"/>
        <v>1</v>
      </c>
      <c r="AE20" s="1">
        <f>('Form Responses 1'!N16/'Form Responses 1'!C16)*(1-$B$1)</f>
        <v>2.6245090909090907</v>
      </c>
      <c r="AF20" s="1">
        <f>('Form Responses 1'!N16/'Form Responses 1'!C16)*(1+$B$1)</f>
        <v>3.0809454545454544</v>
      </c>
      <c r="AG20" s="1" t="b">
        <f>AND('Form Responses 1'!O16&gt;AE20,'Form Responses 1'!O16&lt;AF20)</f>
        <v>1</v>
      </c>
      <c r="AH20" s="1">
        <f t="shared" si="8"/>
        <v>1</v>
      </c>
      <c r="AI20" s="3">
        <v>0</v>
      </c>
      <c r="AJ20" s="1">
        <f>IF('Form Responses 1'!P16=AI20,1,0)</f>
        <v>1</v>
      </c>
      <c r="AK20" s="3">
        <v>0</v>
      </c>
      <c r="AL20" s="1">
        <f>IF('Form Responses 1'!Q16=AK20,1,0)</f>
        <v>1</v>
      </c>
    </row>
    <row r="21" spans="1:38" x14ac:dyDescent="0.25">
      <c r="A21" s="1" t="str">
        <f>'Form Responses 1'!B17</f>
        <v>Student 15</v>
      </c>
      <c r="B21" s="1">
        <f t="shared" si="0"/>
        <v>10</v>
      </c>
      <c r="C21" s="1">
        <f>SQRT((2*'Form Responses 1'!E17)/9.81)*(1-$B$1)</f>
        <v>0.36213884958844672</v>
      </c>
      <c r="D21" s="1">
        <f>SQRT((2*'Form Responses 1'!E17)/9.81)*(1+$B$1)</f>
        <v>0.42511951908208967</v>
      </c>
      <c r="E21" s="1" t="b">
        <f>AND('Form Responses 1'!H17&gt;C21,'Form Responses 1'!H17&lt;D21)</f>
        <v>1</v>
      </c>
      <c r="F21" s="3">
        <f t="shared" si="1"/>
        <v>1</v>
      </c>
      <c r="G21" s="1">
        <f>('Form Responses 1'!F17/'Form Responses 1'!H17)*(1-$B$1)</f>
        <v>0.47887179487179493</v>
      </c>
      <c r="H21" s="1">
        <f>('Form Responses 1'!F17/'Form Responses 1'!H17)*(1+$B$1)</f>
        <v>0.56215384615384623</v>
      </c>
      <c r="I21" s="1" t="b">
        <f>AND('Form Responses 1'!I17&gt;G21,'Form Responses 1'!I17&lt;H21)</f>
        <v>1</v>
      </c>
      <c r="J21" s="1">
        <f t="shared" si="2"/>
        <v>1</v>
      </c>
      <c r="K21" s="1">
        <f>SQRT((2*'Form Responses 1'!E17)/9.81)*(1-$B$1)</f>
        <v>0.36213884958844672</v>
      </c>
      <c r="L21" s="1">
        <f>SQRT((2*'Form Responses 1'!E17)/9.81)*(1+$B$1)</f>
        <v>0.42511951908208967</v>
      </c>
      <c r="M21" s="1" t="b">
        <f>AND('Form Responses 1'!J17&gt;K21,'Form Responses 1'!J17&lt;L21)</f>
        <v>1</v>
      </c>
      <c r="N21" s="1">
        <f t="shared" si="3"/>
        <v>1</v>
      </c>
      <c r="O21" s="1">
        <f>('Form Responses 1'!G17/'Form Responses 1'!J17)*(1-$B$1)</f>
        <v>1.7456410256410257</v>
      </c>
      <c r="P21" s="1">
        <f>('Form Responses 1'!G17/'Form Responses 1'!J17)*(1+$B$1)</f>
        <v>2.0492307692307694</v>
      </c>
      <c r="Q21" s="1" t="b">
        <f>AND('Form Responses 1'!K17&gt;O21,'Form Responses 1'!K17&lt;P21)</f>
        <v>1</v>
      </c>
      <c r="R21" s="1">
        <f t="shared" si="4"/>
        <v>1</v>
      </c>
      <c r="S21" s="1">
        <f>('Form Responses 1'!C17*'Form Responses 1'!I17)*(1-$B$1)</f>
        <v>1.6744000000000002E-2</v>
      </c>
      <c r="T21" s="1">
        <f>('Form Responses 1'!C17*'Form Responses 1'!I17)*(1+$B$1)</f>
        <v>1.9656000000000003E-2</v>
      </c>
      <c r="U21" s="1" t="b">
        <f>AND('Form Responses 1'!L17&gt;S21,'Form Responses 1'!L17&lt;T21)</f>
        <v>1</v>
      </c>
      <c r="V21" s="1">
        <f t="shared" si="5"/>
        <v>1</v>
      </c>
      <c r="W21" s="1">
        <f>('Form Responses 1'!D17*'Form Responses 1'!K17)*(1-$B$1)</f>
        <v>0.204516</v>
      </c>
      <c r="X21" s="1">
        <f>('Form Responses 1'!D17*'Form Responses 1'!K17)*(1+$B$1)</f>
        <v>0.24008400000000002</v>
      </c>
      <c r="Y21" s="1" t="b">
        <f>AND('Form Responses 1'!M17&gt;W21,'Form Responses 1'!M17&lt;X21)</f>
        <v>1</v>
      </c>
      <c r="Z21" s="1">
        <f t="shared" si="6"/>
        <v>1</v>
      </c>
      <c r="AA21" s="1">
        <f>('Form Responses 1'!L17+'Form Responses 1'!M17)*(1-$B$1)</f>
        <v>0.21895999999999999</v>
      </c>
      <c r="AB21" s="1">
        <f>('Form Responses 1'!L17+'Form Responses 1'!M17)*(1+$B$1)</f>
        <v>0.25703999999999999</v>
      </c>
      <c r="AC21" s="1" t="b">
        <f>AND('Form Responses 1'!N17&gt;AA21,'Form Responses 1'!N17&lt;AB21)</f>
        <v>1</v>
      </c>
      <c r="AD21" s="1">
        <f t="shared" si="7"/>
        <v>1</v>
      </c>
      <c r="AE21" s="1">
        <f>('Form Responses 1'!N17/'Form Responses 1'!C17)*(1-$B$1)</f>
        <v>6.2559999999999993</v>
      </c>
      <c r="AF21" s="1">
        <f>('Form Responses 1'!N17/'Form Responses 1'!C17)*(1+$B$1)</f>
        <v>7.3439999999999994</v>
      </c>
      <c r="AG21" s="1" t="b">
        <f>AND('Form Responses 1'!O17&gt;AE21,'Form Responses 1'!O17&lt;AF21)</f>
        <v>1</v>
      </c>
      <c r="AH21" s="1">
        <f t="shared" si="8"/>
        <v>1</v>
      </c>
      <c r="AI21" s="3">
        <v>0</v>
      </c>
      <c r="AJ21" s="1">
        <f>IF('Form Responses 1'!P17=AI21,1,0)</f>
        <v>1</v>
      </c>
      <c r="AK21" s="3">
        <v>0</v>
      </c>
      <c r="AL21" s="1">
        <f>IF('Form Responses 1'!Q17=AK21,1,0)</f>
        <v>1</v>
      </c>
    </row>
    <row r="22" spans="1:38" x14ac:dyDescent="0.25">
      <c r="A22" s="1" t="str">
        <f>'Form Responses 1'!B18</f>
        <v>Student 16</v>
      </c>
      <c r="B22" s="1">
        <f t="shared" si="0"/>
        <v>10</v>
      </c>
      <c r="C22" s="1">
        <f>SQRT((2*'Form Responses 1'!E18)/9.81)*(1-$B$1)</f>
        <v>0.41540174970687244</v>
      </c>
      <c r="D22" s="1">
        <f>SQRT((2*'Form Responses 1'!E18)/9.81)*(1+$B$1)</f>
        <v>0.4876455322645894</v>
      </c>
      <c r="E22" s="1" t="b">
        <f>AND('Form Responses 1'!H18&gt;C22,'Form Responses 1'!H18&lt;D22)</f>
        <v>1</v>
      </c>
      <c r="F22" s="3">
        <f t="shared" si="1"/>
        <v>1</v>
      </c>
      <c r="G22" s="1">
        <f>('Form Responses 1'!F18/'Form Responses 1'!H18)*(1-$B$1)</f>
        <v>2.6867256637168144</v>
      </c>
      <c r="H22" s="1">
        <f>('Form Responses 1'!F18/'Form Responses 1'!H18)*(1+$B$1)</f>
        <v>3.1539823008849561</v>
      </c>
      <c r="I22" s="1" t="b">
        <f>AND('Form Responses 1'!I18&gt;G22,'Form Responses 1'!I18&lt;H22)</f>
        <v>1</v>
      </c>
      <c r="J22" s="1">
        <f t="shared" si="2"/>
        <v>1</v>
      </c>
      <c r="K22" s="1">
        <f>SQRT((2*'Form Responses 1'!E18)/9.81)*(1-$B$1)</f>
        <v>0.41540174970687244</v>
      </c>
      <c r="L22" s="1">
        <f>SQRT((2*'Form Responses 1'!E18)/9.81)*(1+$B$1)</f>
        <v>0.4876455322645894</v>
      </c>
      <c r="M22" s="1" t="b">
        <f>AND('Form Responses 1'!J18&gt;K22,'Form Responses 1'!J18&lt;L22)</f>
        <v>1</v>
      </c>
      <c r="N22" s="1">
        <f t="shared" si="3"/>
        <v>1</v>
      </c>
      <c r="O22" s="1">
        <f>('Form Responses 1'!G18/'Form Responses 1'!J18)*(1-$B$1)</f>
        <v>4.0707964601769913</v>
      </c>
      <c r="P22" s="1">
        <f>('Form Responses 1'!G18/'Form Responses 1'!J18)*(1+$B$1)</f>
        <v>4.778761061946903</v>
      </c>
      <c r="Q22" s="1" t="b">
        <f>AND('Form Responses 1'!K18&gt;O22,'Form Responses 1'!K18&lt;P22)</f>
        <v>1</v>
      </c>
      <c r="R22" s="1">
        <f t="shared" si="4"/>
        <v>1</v>
      </c>
      <c r="S22" s="1">
        <f>('Form Responses 1'!C18*'Form Responses 1'!I18)*(1-$B$1)</f>
        <v>0.53727999999999998</v>
      </c>
      <c r="T22" s="1">
        <f>('Form Responses 1'!C18*'Form Responses 1'!I18)*(1+$B$1)</f>
        <v>0.63071999999999995</v>
      </c>
      <c r="U22" s="1" t="b">
        <f>AND('Form Responses 1'!L18&gt;S22,'Form Responses 1'!L18&lt;T22)</f>
        <v>1</v>
      </c>
      <c r="V22" s="1">
        <f t="shared" si="5"/>
        <v>1</v>
      </c>
      <c r="W22" s="1">
        <f>('Form Responses 1'!D18*'Form Responses 1'!K18)*(1-$B$1)</f>
        <v>4.0709999999999996E-2</v>
      </c>
      <c r="X22" s="1">
        <f>('Form Responses 1'!D18*'Form Responses 1'!K18)*(1+$B$1)</f>
        <v>4.7789999999999999E-2</v>
      </c>
      <c r="Y22" s="1" t="b">
        <f>AND('Form Responses 1'!M18&gt;W22,'Form Responses 1'!M18&lt;X22)</f>
        <v>1</v>
      </c>
      <c r="Z22" s="1">
        <f t="shared" si="6"/>
        <v>1</v>
      </c>
      <c r="AA22" s="1">
        <f>('Form Responses 1'!L18+'Form Responses 1'!M18)*(1-$B$1)</f>
        <v>0.57799</v>
      </c>
      <c r="AB22" s="1">
        <f>('Form Responses 1'!L18+'Form Responses 1'!M18)*(1+$B$1)</f>
        <v>0.67851000000000006</v>
      </c>
      <c r="AC22" s="1" t="b">
        <f>AND('Form Responses 1'!N18&gt;AA22,'Form Responses 1'!N18&lt;AB22)</f>
        <v>1</v>
      </c>
      <c r="AD22" s="1">
        <f t="shared" si="7"/>
        <v>1</v>
      </c>
      <c r="AE22" s="1">
        <f>('Form Responses 1'!N18/'Form Responses 1'!C18)*(1-$B$1)</f>
        <v>2.8887999999999998</v>
      </c>
      <c r="AF22" s="1">
        <f>('Form Responses 1'!N18/'Form Responses 1'!C18)*(1+$B$1)</f>
        <v>3.3912</v>
      </c>
      <c r="AG22" s="1" t="b">
        <f>AND('Form Responses 1'!O18&gt;AE22,'Form Responses 1'!O18&lt;AF22)</f>
        <v>1</v>
      </c>
      <c r="AH22" s="1">
        <f t="shared" si="8"/>
        <v>1</v>
      </c>
      <c r="AI22" s="3">
        <v>0</v>
      </c>
      <c r="AJ22" s="1">
        <f>IF('Form Responses 1'!P18=AI22,1,0)</f>
        <v>1</v>
      </c>
      <c r="AK22" s="3">
        <v>0</v>
      </c>
      <c r="AL22" s="1">
        <f>IF('Form Responses 1'!Q18=AK22,1,0)</f>
        <v>1</v>
      </c>
    </row>
    <row r="23" spans="1:38" x14ac:dyDescent="0.25">
      <c r="A23" s="1" t="str">
        <f>'Form Responses 1'!B19</f>
        <v>Student 17</v>
      </c>
      <c r="B23" s="1">
        <f t="shared" si="0"/>
        <v>9</v>
      </c>
      <c r="C23" s="1">
        <f>SQRT((2*'Form Responses 1'!E19)/9.81)*(1-$B$1)</f>
        <v>3.5974846802265654</v>
      </c>
      <c r="D23" s="1">
        <f>SQRT((2*'Form Responses 1'!E19)/9.81)*(1+$B$1)</f>
        <v>4.2231341898311854</v>
      </c>
      <c r="E23" s="1" t="b">
        <f>AND('Form Responses 1'!H19&gt;C23,'Form Responses 1'!H19&lt;D23)</f>
        <v>1</v>
      </c>
      <c r="F23" s="3">
        <f t="shared" si="1"/>
        <v>1</v>
      </c>
      <c r="G23" s="1">
        <f>('Form Responses 1'!F19/'Form Responses 1'!H19)*(1-$B$1)</f>
        <v>4.7058823529411764E-2</v>
      </c>
      <c r="H23" s="1">
        <f>('Form Responses 1'!F19/'Form Responses 1'!H19)*(1+$B$1)</f>
        <v>5.5242966751918164E-2</v>
      </c>
      <c r="I23" s="1" t="b">
        <f>AND('Form Responses 1'!I19&gt;G23,'Form Responses 1'!I19&lt;H23)</f>
        <v>1</v>
      </c>
      <c r="J23" s="1">
        <f t="shared" si="2"/>
        <v>1</v>
      </c>
      <c r="K23" s="1">
        <f>SQRT((2*'Form Responses 1'!E19)/9.81)*(1-$B$1)</f>
        <v>3.5974846802265654</v>
      </c>
      <c r="L23" s="1">
        <f>SQRT((2*'Form Responses 1'!E19)/9.81)*(1+$B$1)</f>
        <v>4.2231341898311854</v>
      </c>
      <c r="M23" s="1" t="b">
        <f>AND('Form Responses 1'!J19&gt;K23,'Form Responses 1'!J19&lt;L23)</f>
        <v>1</v>
      </c>
      <c r="N23" s="1">
        <f t="shared" si="3"/>
        <v>1</v>
      </c>
      <c r="O23" s="1">
        <f>('Form Responses 1'!G19/'Form Responses 1'!J19)*(1-$B$1)</f>
        <v>7.7647058823529416E-2</v>
      </c>
      <c r="P23" s="1">
        <f>('Form Responses 1'!G19/'Form Responses 1'!J19)*(1+$B$1)</f>
        <v>9.1150895140664961E-2</v>
      </c>
      <c r="Q23" s="1" t="b">
        <f>AND('Form Responses 1'!K19&gt;O23,'Form Responses 1'!K19&lt;P23)</f>
        <v>1</v>
      </c>
      <c r="R23" s="1">
        <f t="shared" si="4"/>
        <v>1</v>
      </c>
      <c r="S23" s="1">
        <f>('Form Responses 1'!C19*'Form Responses 1'!I19)*(1-$B$1)</f>
        <v>7.3664399999999999</v>
      </c>
      <c r="T23" s="1">
        <f>('Form Responses 1'!C19*'Form Responses 1'!I19)*(1+$B$1)</f>
        <v>8.6475600000000004</v>
      </c>
      <c r="U23" s="1" t="b">
        <f>AND('Form Responses 1'!L19&gt;S23,'Form Responses 1'!L19&lt;T23)</f>
        <v>1</v>
      </c>
      <c r="V23" s="1">
        <f t="shared" si="5"/>
        <v>1</v>
      </c>
      <c r="W23" s="1">
        <f>('Form Responses 1'!D19*'Form Responses 1'!K19)*(1-$B$1)</f>
        <v>3.4776000000000002</v>
      </c>
      <c r="X23" s="1">
        <f>('Form Responses 1'!D19*'Form Responses 1'!K19)*(1+$B$1)</f>
        <v>4.0824000000000007</v>
      </c>
      <c r="Y23" s="1" t="b">
        <f>AND('Form Responses 1'!M19&gt;W23,'Form Responses 1'!M19&lt;X23)</f>
        <v>1</v>
      </c>
      <c r="Z23" s="1">
        <f t="shared" si="6"/>
        <v>1</v>
      </c>
      <c r="AA23" s="1">
        <f>('Form Responses 1'!L19+'Form Responses 1'!M19)*(1-$B$1)</f>
        <v>10.84404</v>
      </c>
      <c r="AB23" s="1">
        <f>('Form Responses 1'!L19+'Form Responses 1'!M19)*(1+$B$1)</f>
        <v>12.72996</v>
      </c>
      <c r="AC23" s="1" t="b">
        <f>AND('Form Responses 1'!N19&gt;AA23,'Form Responses 1'!N19&lt;AB23)</f>
        <v>1</v>
      </c>
      <c r="AD23" s="1">
        <f t="shared" si="7"/>
        <v>1</v>
      </c>
      <c r="AE23" s="1">
        <f>('Form Responses 1'!N19/'Form Responses 1'!C19)*(1-$B$1)</f>
        <v>6.9439490445859869E-2</v>
      </c>
      <c r="AF23" s="1">
        <f>('Form Responses 1'!N19/'Form Responses 1'!C19)*(1+$B$1)</f>
        <v>8.1515923566878978E-2</v>
      </c>
      <c r="AG23" s="1" t="b">
        <f>AND('Form Responses 1'!O19&gt;AE23,'Form Responses 1'!O19&lt;AF23)</f>
        <v>0</v>
      </c>
      <c r="AH23" s="1">
        <f t="shared" si="8"/>
        <v>0</v>
      </c>
      <c r="AI23" s="3">
        <v>0</v>
      </c>
      <c r="AJ23" s="1">
        <f>IF('Form Responses 1'!P19=AI23,1,0)</f>
        <v>1</v>
      </c>
      <c r="AK23" s="3">
        <v>0</v>
      </c>
      <c r="AL23" s="1">
        <f>IF('Form Responses 1'!Q19=AK23,1,0)</f>
        <v>1</v>
      </c>
    </row>
    <row r="24" spans="1:38" x14ac:dyDescent="0.25">
      <c r="A24" s="1" t="str">
        <f>'Form Responses 1'!B20</f>
        <v>Student 18</v>
      </c>
      <c r="B24" s="1">
        <f t="shared" si="0"/>
        <v>5</v>
      </c>
      <c r="C24" s="1">
        <f>SQRT((2*'Form Responses 1'!E20)/9.81)*(1-$B$1)</f>
        <v>0.35652023059233345</v>
      </c>
      <c r="D24" s="1">
        <f>SQRT((2*'Form Responses 1'!E20)/9.81)*(1+$B$1)</f>
        <v>0.41852374895621758</v>
      </c>
      <c r="E24" s="1" t="b">
        <f>AND('Form Responses 1'!H20&gt;C24,'Form Responses 1'!H20&lt;D24)</f>
        <v>0</v>
      </c>
      <c r="F24" s="3">
        <f t="shared" si="1"/>
        <v>0</v>
      </c>
      <c r="G24" s="1">
        <f>('Form Responses 1'!F20/'Form Responses 1'!H20)*(1-$B$1)</f>
        <v>1.4612909859863368</v>
      </c>
      <c r="H24" s="1">
        <f>('Form Responses 1'!F20/'Form Responses 1'!H20)*(1+$B$1)</f>
        <v>1.7154285487665693</v>
      </c>
      <c r="I24" s="1" t="b">
        <f>AND('Form Responses 1'!I20&gt;G24,'Form Responses 1'!I20&lt;H24)</f>
        <v>1</v>
      </c>
      <c r="J24" s="1">
        <f t="shared" si="2"/>
        <v>1</v>
      </c>
      <c r="K24" s="1">
        <f>SQRT((2*'Form Responses 1'!E20)/9.81)*(1-$B$1)</f>
        <v>0.35652023059233345</v>
      </c>
      <c r="L24" s="1">
        <f>SQRT((2*'Form Responses 1'!E20)/9.81)*(1+$B$1)</f>
        <v>0.41852374895621758</v>
      </c>
      <c r="M24" s="1" t="b">
        <f>AND('Form Responses 1'!J20&gt;K24,'Form Responses 1'!J20&lt;L24)</f>
        <v>0</v>
      </c>
      <c r="N24" s="1">
        <f t="shared" si="3"/>
        <v>0</v>
      </c>
      <c r="O24" s="1">
        <f>('Form Responses 1'!G20/'Form Responses 1'!J20)*(1-$B$1)</f>
        <v>2.3724285162930876</v>
      </c>
      <c r="P24" s="1">
        <f>('Form Responses 1'!G20/'Form Responses 1'!J20)*(1+$B$1)</f>
        <v>2.7850247799962333</v>
      </c>
      <c r="Q24" s="1" t="b">
        <f>AND('Form Responses 1'!K20&gt;O24,'Form Responses 1'!K20&lt;P24)</f>
        <v>0</v>
      </c>
      <c r="R24" s="1">
        <f t="shared" si="4"/>
        <v>0</v>
      </c>
      <c r="S24" s="1">
        <f>('Form Responses 1'!C20*'Form Responses 1'!I20)*(1-$B$1)</f>
        <v>0.41500663992176001</v>
      </c>
      <c r="T24" s="1">
        <f>('Form Responses 1'!C20*'Form Responses 1'!I20)*(1+$B$1)</f>
        <v>0.48718170773424002</v>
      </c>
      <c r="U24" s="1" t="b">
        <f>AND('Form Responses 1'!L20&gt;S24,'Form Responses 1'!L20&lt;T24)</f>
        <v>1</v>
      </c>
      <c r="V24" s="1">
        <f t="shared" si="5"/>
        <v>1</v>
      </c>
      <c r="W24" s="1">
        <f>('Form Responses 1'!D20*'Form Responses 1'!K20)*(1-$B$1)</f>
        <v>0.59310712904000007</v>
      </c>
      <c r="X24" s="1">
        <f>('Form Responses 1'!D20*'Form Responses 1'!K20)*(1+$B$1)</f>
        <v>0.69625619496000002</v>
      </c>
      <c r="Y24" s="1" t="b">
        <f>AND('Form Responses 1'!M20&gt;W24,'Form Responses 1'!M20&lt;X24)</f>
        <v>0</v>
      </c>
      <c r="Z24" s="1">
        <f t="shared" si="6"/>
        <v>0</v>
      </c>
      <c r="AA24" s="1">
        <f>('Form Responses 1'!L20+'Form Responses 1'!M20)*(1-$B$1)</f>
        <v>1.6008</v>
      </c>
      <c r="AB24" s="1">
        <f>('Form Responses 1'!L20+'Form Responses 1'!M20)*(1+$B$1)</f>
        <v>1.8792000000000002</v>
      </c>
      <c r="AC24" s="1" t="b">
        <f>AND('Form Responses 1'!N20&gt;AA24,'Form Responses 1'!N20&lt;AB24)</f>
        <v>0</v>
      </c>
      <c r="AD24" s="1">
        <f t="shared" si="7"/>
        <v>0</v>
      </c>
      <c r="AE24" s="1">
        <f>('Form Responses 1'!N20/'Form Responses 1'!C20)*(1-$B$1)</f>
        <v>2.915492957746479</v>
      </c>
      <c r="AF24" s="1">
        <f>('Form Responses 1'!N20/'Form Responses 1'!C20)*(1+$B$1)</f>
        <v>3.422535211267606</v>
      </c>
      <c r="AG24" s="1" t="b">
        <f>AND('Form Responses 1'!O20&gt;AE24,'Form Responses 1'!O20&lt;AF24)</f>
        <v>1</v>
      </c>
      <c r="AH24" s="1">
        <f t="shared" si="8"/>
        <v>1</v>
      </c>
      <c r="AI24" s="3">
        <v>0</v>
      </c>
      <c r="AJ24" s="1">
        <f>IF('Form Responses 1'!P20=AI24,1,0)</f>
        <v>1</v>
      </c>
      <c r="AK24" s="3">
        <v>0</v>
      </c>
      <c r="AL24" s="1">
        <f>IF('Form Responses 1'!Q20=AK24,1,0)</f>
        <v>1</v>
      </c>
    </row>
    <row r="25" spans="1:38" x14ac:dyDescent="0.25">
      <c r="A25" s="1" t="str">
        <f>'Form Responses 1'!B21</f>
        <v>Student 19</v>
      </c>
      <c r="B25" s="1">
        <f t="shared" si="0"/>
        <v>6</v>
      </c>
      <c r="C25" s="1">
        <f>SQRT((2*'Form Responses 1'!E21)/9.81)*(1-$B$1)</f>
        <v>0.51281510041839184</v>
      </c>
      <c r="D25" s="1">
        <f>SQRT((2*'Form Responses 1'!E21)/9.81)*(1+$B$1)</f>
        <v>0.6020003352737644</v>
      </c>
      <c r="E25" s="1" t="b">
        <f>AND('Form Responses 1'!H21&gt;C25,'Form Responses 1'!H21&lt;D25)</f>
        <v>0</v>
      </c>
      <c r="F25" s="3">
        <f t="shared" si="1"/>
        <v>0</v>
      </c>
      <c r="G25" s="1">
        <f>('Form Responses 1'!F21/'Form Responses 1'!H21)*(1-$B$1)</f>
        <v>3.2648141948443254</v>
      </c>
      <c r="H25" s="1">
        <f>('Form Responses 1'!F21/'Form Responses 1'!H21)*(1+$B$1)</f>
        <v>3.8326079678607297</v>
      </c>
      <c r="I25" s="1" t="b">
        <f>AND('Form Responses 1'!I21&gt;G25,'Form Responses 1'!I21&lt;H25)</f>
        <v>1</v>
      </c>
      <c r="J25" s="1">
        <f t="shared" si="2"/>
        <v>1</v>
      </c>
      <c r="K25" s="1">
        <f>SQRT((2*'Form Responses 1'!E21)/9.81)*(1-$B$1)</f>
        <v>0.51281510041839184</v>
      </c>
      <c r="L25" s="1">
        <f>SQRT((2*'Form Responses 1'!E21)/9.81)*(1+$B$1)</f>
        <v>0.6020003352737644</v>
      </c>
      <c r="M25" s="1" t="b">
        <f>AND('Form Responses 1'!J21&gt;K25,'Form Responses 1'!J21&lt;L25)</f>
        <v>0</v>
      </c>
      <c r="N25" s="1">
        <f t="shared" si="3"/>
        <v>0</v>
      </c>
      <c r="O25" s="1">
        <f>('Form Responses 1'!G21/'Form Responses 1'!J21)*(1-$B$1)</f>
        <v>3.7268162035487107</v>
      </c>
      <c r="P25" s="1">
        <f>('Form Responses 1'!G21/'Form Responses 1'!J21)*(1+$B$1)</f>
        <v>4.3749581519919651</v>
      </c>
      <c r="Q25" s="1" t="b">
        <f>AND('Form Responses 1'!K21&gt;O25,'Form Responses 1'!K21&lt;P25)</f>
        <v>1</v>
      </c>
      <c r="R25" s="1">
        <f t="shared" si="4"/>
        <v>1</v>
      </c>
      <c r="S25" s="1">
        <f>('Form Responses 1'!C21*'Form Responses 1'!I21)*(1-$B$1)</f>
        <v>0.73929360000000011</v>
      </c>
      <c r="T25" s="1">
        <f>('Form Responses 1'!C21*'Form Responses 1'!I21)*(1+$B$1)</f>
        <v>0.86786640000000015</v>
      </c>
      <c r="U25" s="1" t="b">
        <f>AND('Form Responses 1'!L21&gt;S25,'Form Responses 1'!L21&lt;T25)</f>
        <v>1</v>
      </c>
      <c r="V25" s="1">
        <f t="shared" si="5"/>
        <v>1</v>
      </c>
      <c r="W25" s="1">
        <f>('Form Responses 1'!D21*'Form Responses 1'!K21)*(1-$B$1)</f>
        <v>1.863</v>
      </c>
      <c r="X25" s="1">
        <f>('Form Responses 1'!D21*'Form Responses 1'!K21)*(1+$B$1)</f>
        <v>2.1869999999999998</v>
      </c>
      <c r="Y25" s="1" t="b">
        <f>AND('Form Responses 1'!M21&gt;W25,'Form Responses 1'!M21&lt;X25)</f>
        <v>1</v>
      </c>
      <c r="Z25" s="1">
        <f t="shared" si="6"/>
        <v>1</v>
      </c>
      <c r="AA25" s="1">
        <f>('Form Responses 1'!L21+'Form Responses 1'!M21)*(1-$B$1)</f>
        <v>2.5980799999999999</v>
      </c>
      <c r="AB25" s="1">
        <f>('Form Responses 1'!L21+'Form Responses 1'!M21)*(1+$B$1)</f>
        <v>3.0499200000000002</v>
      </c>
      <c r="AC25" s="1" t="b">
        <f>AND('Form Responses 1'!N21&gt;AA25,'Form Responses 1'!N21&lt;AB25)</f>
        <v>1</v>
      </c>
      <c r="AD25" s="1">
        <f t="shared" si="7"/>
        <v>1</v>
      </c>
      <c r="AE25" s="1">
        <f>('Form Responses 1'!N21/'Form Responses 1'!C21)*(1-$B$1)</f>
        <v>11.348017621145374</v>
      </c>
      <c r="AF25" s="1">
        <f>('Form Responses 1'!N21/'Form Responses 1'!C21)*(1+$B$1)</f>
        <v>13.321585903083699</v>
      </c>
      <c r="AG25" s="1" t="b">
        <f>AND('Form Responses 1'!O21&gt;AE25,'Form Responses 1'!O21&lt;AF25)</f>
        <v>0</v>
      </c>
      <c r="AH25" s="1">
        <f t="shared" si="8"/>
        <v>0</v>
      </c>
      <c r="AI25" s="3">
        <v>0</v>
      </c>
      <c r="AJ25" s="1">
        <f>IF('Form Responses 1'!P21=AI25,1,0)</f>
        <v>0</v>
      </c>
      <c r="AK25" s="3">
        <v>0</v>
      </c>
      <c r="AL25" s="1">
        <f>IF('Form Responses 1'!Q21=AK25,1,0)</f>
        <v>1</v>
      </c>
    </row>
    <row r="26" spans="1:38" x14ac:dyDescent="0.25">
      <c r="A26" s="1" t="str">
        <f>'Form Responses 1'!B22</f>
        <v>Student 20</v>
      </c>
      <c r="B26" s="1">
        <f t="shared" si="0"/>
        <v>0</v>
      </c>
      <c r="C26" s="1">
        <f>SQRT((2*'Form Responses 1'!E22)/9.81)*(1-$B$1)</f>
        <v>0.41540174970687244</v>
      </c>
      <c r="D26" s="1">
        <f>SQRT((2*'Form Responses 1'!E22)/9.81)*(1+$B$1)</f>
        <v>0.4876455322645894</v>
      </c>
      <c r="E26" s="1" t="b">
        <f>AND('Form Responses 1'!H22&gt;C26,'Form Responses 1'!H22&lt;D26)</f>
        <v>0</v>
      </c>
      <c r="F26" s="3">
        <f t="shared" si="1"/>
        <v>0</v>
      </c>
      <c r="G26" s="1">
        <f>('Form Responses 1'!F22/'Form Responses 1'!H22)*(1-$B$1)</f>
        <v>1.8032000000000001</v>
      </c>
      <c r="H26" s="1">
        <f>('Form Responses 1'!F22/'Form Responses 1'!H22)*(1+$B$1)</f>
        <v>2.1168</v>
      </c>
      <c r="I26" s="1" t="b">
        <f>AND('Form Responses 1'!I22&gt;G26,'Form Responses 1'!I22&lt;H26)</f>
        <v>0</v>
      </c>
      <c r="J26" s="1">
        <f t="shared" si="2"/>
        <v>0</v>
      </c>
      <c r="K26" s="1">
        <f>SQRT((2*'Form Responses 1'!E22)/9.81)*(1-$B$1)</f>
        <v>0.41540174970687244</v>
      </c>
      <c r="L26" s="1">
        <f>SQRT((2*'Form Responses 1'!E22)/9.81)*(1+$B$1)</f>
        <v>0.4876455322645894</v>
      </c>
      <c r="M26" s="1" t="b">
        <f>AND('Form Responses 1'!J22&gt;K26,'Form Responses 1'!J22&lt;L26)</f>
        <v>0</v>
      </c>
      <c r="N26" s="1">
        <f t="shared" si="3"/>
        <v>0</v>
      </c>
      <c r="O26" s="1">
        <f>('Form Responses 1'!G22/'Form Responses 1'!J22)*(1-$B$1)</f>
        <v>1.9688000000000001</v>
      </c>
      <c r="P26" s="1">
        <f>('Form Responses 1'!G22/'Form Responses 1'!J22)*(1+$B$1)</f>
        <v>2.3112000000000004</v>
      </c>
      <c r="Q26" s="1" t="b">
        <f>AND('Form Responses 1'!K22&gt;O26,'Form Responses 1'!K22&lt;P26)</f>
        <v>0</v>
      </c>
      <c r="R26" s="1">
        <f t="shared" si="4"/>
        <v>0</v>
      </c>
      <c r="S26" s="1">
        <f>('Form Responses 1'!C22*'Form Responses 1'!I22)*(1-$B$1)</f>
        <v>1.7847999999999999</v>
      </c>
      <c r="T26" s="1">
        <f>('Form Responses 1'!C22*'Form Responses 1'!I22)*(1+$B$1)</f>
        <v>2.0952000000000002</v>
      </c>
      <c r="U26" s="1" t="b">
        <f>AND('Form Responses 1'!L22&gt;S26,'Form Responses 1'!L22&lt;T26)</f>
        <v>0</v>
      </c>
      <c r="V26" s="1">
        <f t="shared" si="5"/>
        <v>0</v>
      </c>
      <c r="W26" s="1">
        <f>('Form Responses 1'!D22*'Form Responses 1'!K22)*(1-$B$1)</f>
        <v>1.4904000000000002</v>
      </c>
      <c r="X26" s="1">
        <f>('Form Responses 1'!D22*'Form Responses 1'!K22)*(1+$B$1)</f>
        <v>1.7496000000000003</v>
      </c>
      <c r="Y26" s="1" t="b">
        <f>AND('Form Responses 1'!M22&gt;W26,'Form Responses 1'!M22&lt;X26)</f>
        <v>0</v>
      </c>
      <c r="Z26" s="1">
        <f t="shared" si="6"/>
        <v>0</v>
      </c>
      <c r="AA26" s="1">
        <f>('Form Responses 1'!L22+'Form Responses 1'!M22)*(1-$B$1)</f>
        <v>6.5504000000000007</v>
      </c>
      <c r="AB26" s="1">
        <f>('Form Responses 1'!L22+'Form Responses 1'!M22)*(1+$B$1)</f>
        <v>7.6896000000000004</v>
      </c>
      <c r="AC26" s="1" t="b">
        <f>AND('Form Responses 1'!N22&gt;AA26,'Form Responses 1'!N22&lt;AB26)</f>
        <v>0</v>
      </c>
      <c r="AD26" s="1">
        <f t="shared" si="7"/>
        <v>0</v>
      </c>
      <c r="AE26" s="1">
        <f>('Form Responses 1'!N22/'Form Responses 1'!C22)*(1-$B$1)</f>
        <v>1.7847999999999999</v>
      </c>
      <c r="AF26" s="1">
        <f>('Form Responses 1'!N22/'Form Responses 1'!C22)*(1+$B$1)</f>
        <v>2.0952000000000002</v>
      </c>
      <c r="AG26" s="1" t="b">
        <f>AND('Form Responses 1'!O22&gt;AE26,'Form Responses 1'!O22&lt;AF26)</f>
        <v>0</v>
      </c>
      <c r="AH26" s="1">
        <f t="shared" si="8"/>
        <v>0</v>
      </c>
      <c r="AI26" s="3">
        <v>0</v>
      </c>
      <c r="AJ26" s="1">
        <f>IF('Form Responses 1'!P22=AI26,1,0)</f>
        <v>0</v>
      </c>
      <c r="AK26" s="3">
        <v>0</v>
      </c>
      <c r="AL26" s="1">
        <f>IF('Form Responses 1'!Q22=AK26,1,0)</f>
        <v>0</v>
      </c>
    </row>
    <row r="27" spans="1:38" x14ac:dyDescent="0.25">
      <c r="A27" s="1" t="str">
        <f>'Form Responses 1'!B23</f>
        <v>Student 21</v>
      </c>
      <c r="B27" s="1">
        <f t="shared" si="0"/>
        <v>8</v>
      </c>
      <c r="C27" s="1">
        <f>SQRT((2*'Form Responses 1'!E23)/9.81)*(1-$B$1)</f>
        <v>0.35661701903733428</v>
      </c>
      <c r="D27" s="1">
        <f>SQRT((2*'Form Responses 1'!E23)/9.81)*(1+$B$1)</f>
        <v>0.41863737017426195</v>
      </c>
      <c r="E27" s="1" t="b">
        <f>AND('Form Responses 1'!H23&gt;C27,'Form Responses 1'!H23&lt;D27)</f>
        <v>1</v>
      </c>
      <c r="F27" s="3">
        <f t="shared" si="1"/>
        <v>1</v>
      </c>
      <c r="G27" s="1">
        <f>('Form Responses 1'!F23/'Form Responses 1'!H23)*(1-$B$1)</f>
        <v>0.23734156805382495</v>
      </c>
      <c r="H27" s="1">
        <f>('Form Responses 1'!F23/'Form Responses 1'!H23)*(1+$B$1)</f>
        <v>0.2786183624979684</v>
      </c>
      <c r="I27" s="1" t="b">
        <f>AND('Form Responses 1'!I23&gt;G27,'Form Responses 1'!I23&lt;H27)</f>
        <v>1</v>
      </c>
      <c r="J27" s="1">
        <f t="shared" si="2"/>
        <v>1</v>
      </c>
      <c r="K27" s="1">
        <f>SQRT((2*'Form Responses 1'!E23)/9.81)*(1-$B$1)</f>
        <v>0.35661701903733428</v>
      </c>
      <c r="L27" s="1">
        <f>SQRT((2*'Form Responses 1'!E23)/9.81)*(1+$B$1)</f>
        <v>0.41863737017426195</v>
      </c>
      <c r="M27" s="1" t="b">
        <f>AND('Form Responses 1'!J23&gt;K27,'Form Responses 1'!J23&lt;L27)</f>
        <v>1</v>
      </c>
      <c r="N27" s="1">
        <f t="shared" si="3"/>
        <v>1</v>
      </c>
      <c r="O27" s="1">
        <f>('Form Responses 1'!G23/'Form Responses 1'!J23)*(1-$B$1)</f>
        <v>1.5664543491552447</v>
      </c>
      <c r="P27" s="1">
        <f>('Form Responses 1'!G23/'Form Responses 1'!J23)*(1+$B$1)</f>
        <v>1.8388811924865918</v>
      </c>
      <c r="Q27" s="1" t="b">
        <f>AND('Form Responses 1'!K23&gt;O27,'Form Responses 1'!K23&lt;P27)</f>
        <v>0</v>
      </c>
      <c r="R27" s="1">
        <f t="shared" si="4"/>
        <v>0</v>
      </c>
      <c r="S27" s="1">
        <f>('Form Responses 1'!C23*'Form Responses 1'!I23)*(1-$B$1)</f>
        <v>7.5946368000000004E-3</v>
      </c>
      <c r="T27" s="1">
        <f>('Form Responses 1'!C23*'Form Responses 1'!I23)*(1+$B$1)</f>
        <v>8.9154432000000013E-3</v>
      </c>
      <c r="U27" s="1" t="b">
        <f>AND('Form Responses 1'!L23&gt;S27,'Form Responses 1'!L23&lt;T27)</f>
        <v>1</v>
      </c>
      <c r="V27" s="1">
        <f t="shared" si="5"/>
        <v>1</v>
      </c>
      <c r="W27" s="1">
        <f>('Form Responses 1'!D23*'Form Responses 1'!K23)*(1-$B$1)</f>
        <v>0.14545200000000003</v>
      </c>
      <c r="X27" s="1">
        <f>('Form Responses 1'!D23*'Form Responses 1'!K23)*(1+$B$1)</f>
        <v>0.17074800000000004</v>
      </c>
      <c r="Y27" s="1" t="b">
        <f>AND('Form Responses 1'!M23&gt;W27,'Form Responses 1'!M23&lt;X27)</f>
        <v>1</v>
      </c>
      <c r="Z27" s="1">
        <f t="shared" si="6"/>
        <v>1</v>
      </c>
      <c r="AA27" s="1">
        <f>('Form Responses 1'!L23+'Form Responses 1'!M23)*(1-$B$1)</f>
        <v>0.1530466368</v>
      </c>
      <c r="AB27" s="1">
        <f>('Form Responses 1'!L23+'Form Responses 1'!M23)*(1+$B$1)</f>
        <v>0.17966344319999999</v>
      </c>
      <c r="AC27" s="1" t="b">
        <f>AND('Form Responses 1'!N23&gt;AA27,'Form Responses 1'!N23&lt;AB27)</f>
        <v>1</v>
      </c>
      <c r="AD27" s="1">
        <f t="shared" si="7"/>
        <v>1</v>
      </c>
      <c r="AE27" s="1">
        <f>('Form Responses 1'!N23/'Form Responses 1'!C23)*(1-$B$1)</f>
        <v>4.7827074000000005</v>
      </c>
      <c r="AF27" s="1">
        <f>('Form Responses 1'!N23/'Form Responses 1'!C23)*(1+$B$1)</f>
        <v>5.6144826000000005</v>
      </c>
      <c r="AG27" s="1" t="b">
        <f>AND('Form Responses 1'!O23&gt;AE27,'Form Responses 1'!O23&lt;AF27)</f>
        <v>0</v>
      </c>
      <c r="AH27" s="1">
        <f t="shared" si="8"/>
        <v>0</v>
      </c>
      <c r="AI27" s="3">
        <v>0</v>
      </c>
      <c r="AJ27" s="1">
        <f>IF('Form Responses 1'!P23=AI27,1,0)</f>
        <v>1</v>
      </c>
      <c r="AK27" s="3">
        <v>0</v>
      </c>
      <c r="AL27" s="1">
        <f>IF('Form Responses 1'!Q23=AK27,1,0)</f>
        <v>1</v>
      </c>
    </row>
    <row r="28" spans="1:38" x14ac:dyDescent="0.25">
      <c r="A28" s="1" t="str">
        <f>'Form Responses 1'!B24</f>
        <v>Student 22</v>
      </c>
      <c r="B28" s="1">
        <f t="shared" si="0"/>
        <v>10</v>
      </c>
      <c r="C28" s="1">
        <f>SQRT((2*'Form Responses 1'!E24)/9.81)*(1-$B$1)</f>
        <v>0.43567703063793051</v>
      </c>
      <c r="D28" s="1">
        <f>SQRT((2*'Form Responses 1'!E24)/9.81)*(1+$B$1)</f>
        <v>0.51144694900974452</v>
      </c>
      <c r="E28" s="1" t="b">
        <f>AND('Form Responses 1'!H24&gt;C28,'Form Responses 1'!H24&lt;D28)</f>
        <v>1</v>
      </c>
      <c r="F28" s="3">
        <f t="shared" si="1"/>
        <v>1</v>
      </c>
      <c r="G28" s="1">
        <f>('Form Responses 1'!F24/'Form Responses 1'!H24)*(1-$B$1)</f>
        <v>1.9409282700421941</v>
      </c>
      <c r="H28" s="1">
        <f>('Form Responses 1'!F24/'Form Responses 1'!H24)*(1+$B$1)</f>
        <v>2.278481012658228</v>
      </c>
      <c r="I28" s="1" t="b">
        <f>AND('Form Responses 1'!I24&gt;G28,'Form Responses 1'!I24&lt;H28)</f>
        <v>1</v>
      </c>
      <c r="J28" s="1">
        <f t="shared" si="2"/>
        <v>1</v>
      </c>
      <c r="K28" s="1">
        <f>SQRT((2*'Form Responses 1'!E24)/9.81)*(1-$B$1)</f>
        <v>0.43567703063793051</v>
      </c>
      <c r="L28" s="1">
        <f>SQRT((2*'Form Responses 1'!E24)/9.81)*(1+$B$1)</f>
        <v>0.51144694900974452</v>
      </c>
      <c r="M28" s="1" t="b">
        <f>AND('Form Responses 1'!J24&gt;K28,'Form Responses 1'!J24&lt;L28)</f>
        <v>1</v>
      </c>
      <c r="N28" s="1">
        <f t="shared" si="3"/>
        <v>1</v>
      </c>
      <c r="O28" s="1">
        <f>('Form Responses 1'!G24/'Form Responses 1'!J24)*(1-$B$1)</f>
        <v>2.9696202531645572</v>
      </c>
      <c r="P28" s="1">
        <f>('Form Responses 1'!G24/'Form Responses 1'!J24)*(1+$B$1)</f>
        <v>3.486075949367089</v>
      </c>
      <c r="Q28" s="1" t="b">
        <f>AND('Form Responses 1'!K24&gt;O28,'Form Responses 1'!K24&lt;P28)</f>
        <v>1</v>
      </c>
      <c r="R28" s="1">
        <f t="shared" si="4"/>
        <v>1</v>
      </c>
      <c r="S28" s="1">
        <f>('Form Responses 1'!C24*'Form Responses 1'!I24)*(1-$B$1)</f>
        <v>0.24459120000000001</v>
      </c>
      <c r="T28" s="1">
        <f>('Form Responses 1'!C24*'Form Responses 1'!I24)*(1+$B$1)</f>
        <v>0.28712880000000002</v>
      </c>
      <c r="U28" s="1" t="b">
        <f>AND('Form Responses 1'!L24&gt;S28,'Form Responses 1'!L24&lt;T28)</f>
        <v>1</v>
      </c>
      <c r="V28" s="1">
        <f t="shared" si="5"/>
        <v>1</v>
      </c>
      <c r="W28" s="1">
        <f>('Form Responses 1'!D24*'Form Responses 1'!K24)*(1-$B$1)</f>
        <v>0.3179612</v>
      </c>
      <c r="X28" s="1">
        <f>('Form Responses 1'!D24*'Form Responses 1'!K24)*(1+$B$1)</f>
        <v>0.3732588</v>
      </c>
      <c r="Y28" s="1" t="b">
        <f>AND('Form Responses 1'!M24&gt;W28,'Form Responses 1'!M24&lt;X28)</f>
        <v>1</v>
      </c>
      <c r="Z28" s="1">
        <f t="shared" si="6"/>
        <v>1</v>
      </c>
      <c r="AA28" s="1">
        <f>('Form Responses 1'!L24+'Form Responses 1'!M24)*(1-$B$1)</f>
        <v>0.56303999999999998</v>
      </c>
      <c r="AB28" s="1">
        <f>('Form Responses 1'!L24+'Form Responses 1'!M24)*(1+$B$1)</f>
        <v>0.66095999999999999</v>
      </c>
      <c r="AC28" s="1" t="b">
        <f>AND('Form Responses 1'!N24&gt;AA28,'Form Responses 1'!N24&lt;AB28)</f>
        <v>1</v>
      </c>
      <c r="AD28" s="1">
        <f t="shared" si="7"/>
        <v>1</v>
      </c>
      <c r="AE28" s="1">
        <f>('Form Responses 1'!N24/'Form Responses 1'!C24)*(1-$B$1)</f>
        <v>4.468571428571428</v>
      </c>
      <c r="AF28" s="1">
        <f>('Form Responses 1'!N24/'Form Responses 1'!C24)*(1+$B$1)</f>
        <v>5.2457142857142856</v>
      </c>
      <c r="AG28" s="1" t="b">
        <f>AND('Form Responses 1'!O24&gt;AE28,'Form Responses 1'!O24&lt;AF28)</f>
        <v>1</v>
      </c>
      <c r="AH28" s="1">
        <f t="shared" si="8"/>
        <v>1</v>
      </c>
      <c r="AI28" s="3">
        <v>0</v>
      </c>
      <c r="AJ28" s="1">
        <f>IF('Form Responses 1'!P24=AI28,1,0)</f>
        <v>1</v>
      </c>
      <c r="AK28" s="3">
        <v>0</v>
      </c>
      <c r="AL28" s="1">
        <f>IF('Form Responses 1'!Q24=AK28,1,0)</f>
        <v>1</v>
      </c>
    </row>
    <row r="29" spans="1:38" x14ac:dyDescent="0.25">
      <c r="A29" s="1" t="str">
        <f>'Form Responses 1'!B25</f>
        <v>Student 23</v>
      </c>
      <c r="B29" s="1">
        <f t="shared" si="0"/>
        <v>5</v>
      </c>
      <c r="C29" s="1">
        <f>SQRT((2*'Form Responses 1'!E25)/9.81)*(1-$B$1)</f>
        <v>0.35248007296138373</v>
      </c>
      <c r="D29" s="1">
        <f>SQRT((2*'Form Responses 1'!E25)/9.81)*(1+$B$1)</f>
        <v>0.41378095521553743</v>
      </c>
      <c r="E29" s="1" t="b">
        <f>AND('Form Responses 1'!H25&gt;C29,'Form Responses 1'!H25&lt;D29)</f>
        <v>0</v>
      </c>
      <c r="F29" s="3">
        <f t="shared" si="1"/>
        <v>0</v>
      </c>
      <c r="G29" s="1">
        <f>('Form Responses 1'!F25/'Form Responses 1'!H25)*(1-$B$1)</f>
        <v>0.74307692307692297</v>
      </c>
      <c r="H29" s="1">
        <f>('Form Responses 1'!F25/'Form Responses 1'!H25)*(1+$B$1)</f>
        <v>0.87230769230769223</v>
      </c>
      <c r="I29" s="1" t="b">
        <f>AND('Form Responses 1'!I25&gt;G29,'Form Responses 1'!I25&lt;H29)</f>
        <v>1</v>
      </c>
      <c r="J29" s="1">
        <f t="shared" si="2"/>
        <v>1</v>
      </c>
      <c r="K29" s="1">
        <f>SQRT((2*'Form Responses 1'!E25)/9.81)*(1-$B$1)</f>
        <v>0.35248007296138373</v>
      </c>
      <c r="L29" s="1">
        <f>SQRT((2*'Form Responses 1'!E25)/9.81)*(1+$B$1)</f>
        <v>0.41378095521553743</v>
      </c>
      <c r="M29" s="1" t="b">
        <f>AND('Form Responses 1'!J25&gt;K29,'Form Responses 1'!J25&lt;L29)</f>
        <v>0</v>
      </c>
      <c r="N29" s="1">
        <f t="shared" si="3"/>
        <v>0</v>
      </c>
      <c r="O29" s="1">
        <f>('Form Responses 1'!G25/'Form Responses 1'!J25)*(1-$B$1)</f>
        <v>1.2362500000000001</v>
      </c>
      <c r="P29" s="1">
        <f>('Form Responses 1'!G25/'Form Responses 1'!J25)*(1+$B$1)</f>
        <v>1.4512500000000002</v>
      </c>
      <c r="Q29" s="1" t="b">
        <f>AND('Form Responses 1'!K25&gt;O29,'Form Responses 1'!K25&lt;P29)</f>
        <v>1</v>
      </c>
      <c r="R29" s="1">
        <f t="shared" si="4"/>
        <v>1</v>
      </c>
      <c r="S29" s="1">
        <f>('Form Responses 1'!C25*'Form Responses 1'!I25)*(1-$B$1)</f>
        <v>0.12668400000000002</v>
      </c>
      <c r="T29" s="1">
        <f>('Form Responses 1'!C25*'Form Responses 1'!I25)*(1+$B$1)</f>
        <v>0.14871600000000001</v>
      </c>
      <c r="U29" s="1" t="b">
        <f>AND('Form Responses 1'!L25&gt;S29,'Form Responses 1'!L25&lt;T29)</f>
        <v>1</v>
      </c>
      <c r="V29" s="1">
        <f t="shared" si="5"/>
        <v>1</v>
      </c>
      <c r="W29" s="1">
        <f>('Form Responses 1'!D25*'Form Responses 1'!K25)*(1-$B$1)</f>
        <v>0.55016000000000009</v>
      </c>
      <c r="X29" s="1">
        <f>('Form Responses 1'!D25*'Form Responses 1'!K25)*(1+$B$1)</f>
        <v>0.64584000000000019</v>
      </c>
      <c r="Y29" s="1" t="b">
        <f>AND('Form Responses 1'!M25&gt;W29,'Form Responses 1'!M25&lt;X29)</f>
        <v>1</v>
      </c>
      <c r="Z29" s="1">
        <f t="shared" si="6"/>
        <v>1</v>
      </c>
      <c r="AA29" s="1">
        <f>('Form Responses 1'!L25+'Form Responses 1'!M25)*(1-$B$1)</f>
        <v>0.676844</v>
      </c>
      <c r="AB29" s="1">
        <f>('Form Responses 1'!L25+'Form Responses 1'!M25)*(1+$B$1)</f>
        <v>0.79455600000000004</v>
      </c>
      <c r="AC29" s="1" t="b">
        <f>AND('Form Responses 1'!N25&gt;AA29,'Form Responses 1'!N25&lt;AB29)</f>
        <v>0</v>
      </c>
      <c r="AD29" s="1">
        <f t="shared" si="7"/>
        <v>0</v>
      </c>
      <c r="AE29" s="1">
        <f>('Form Responses 1'!N25/'Form Responses 1'!C25)*(1-$B$1)</f>
        <v>0.74519999999999986</v>
      </c>
      <c r="AF29" s="1">
        <f>('Form Responses 1'!N25/'Form Responses 1'!C25)*(1+$B$1)</f>
        <v>0.87479999999999991</v>
      </c>
      <c r="AG29" s="1" t="b">
        <f>AND('Form Responses 1'!O25&gt;AE29,'Form Responses 1'!O25&lt;AF29)</f>
        <v>1</v>
      </c>
      <c r="AH29" s="1">
        <f t="shared" si="8"/>
        <v>1</v>
      </c>
      <c r="AI29" s="3">
        <v>0</v>
      </c>
      <c r="AJ29" s="1">
        <f>IF('Form Responses 1'!P25=AI29,1,0)</f>
        <v>0</v>
      </c>
      <c r="AK29" s="3">
        <v>0</v>
      </c>
      <c r="AL29" s="1">
        <f>IF('Form Responses 1'!Q25=AK29,1,0)</f>
        <v>0</v>
      </c>
    </row>
    <row r="30" spans="1:38" x14ac:dyDescent="0.25">
      <c r="A30" s="1">
        <f>'Form Responses 1'!B26</f>
        <v>0</v>
      </c>
      <c r="B30" s="1" t="e">
        <f t="shared" si="0"/>
        <v>#DIV/0!</v>
      </c>
      <c r="C30" s="1">
        <f>SQRT((2*'Form Responses 1'!E26)/9.81)*(1-$B$1)</f>
        <v>0</v>
      </c>
      <c r="D30" s="1">
        <f>SQRT((2*'Form Responses 1'!E26)/9.81)*(1+$B$1)</f>
        <v>0</v>
      </c>
      <c r="E30" s="1" t="b">
        <f>AND('Form Responses 1'!H26&gt;C30,'Form Responses 1'!H26&lt;D30)</f>
        <v>0</v>
      </c>
      <c r="F30" s="3">
        <f t="shared" si="1"/>
        <v>0</v>
      </c>
      <c r="G30" s="1" t="e">
        <f>('Form Responses 1'!F26/'Form Responses 1'!H26)*(1-$B$1)</f>
        <v>#DIV/0!</v>
      </c>
      <c r="H30" s="1" t="e">
        <f>('Form Responses 1'!F26/'Form Responses 1'!H26)*(1+$B$1)</f>
        <v>#DIV/0!</v>
      </c>
      <c r="I30" s="1" t="e">
        <f>AND('Form Responses 1'!I26&gt;G30,'Form Responses 1'!I26&lt;H30)</f>
        <v>#DIV/0!</v>
      </c>
      <c r="J30" s="1" t="e">
        <f t="shared" si="2"/>
        <v>#DIV/0!</v>
      </c>
      <c r="K30" s="1">
        <f>SQRT((2*'Form Responses 1'!E26)/9.81)*(1-$B$1)</f>
        <v>0</v>
      </c>
      <c r="L30" s="1">
        <f>SQRT((2*'Form Responses 1'!E26)/9.81)*(1+$B$1)</f>
        <v>0</v>
      </c>
      <c r="M30" s="1" t="b">
        <f>AND('Form Responses 1'!J26&gt;K30,'Form Responses 1'!J26&lt;L30)</f>
        <v>0</v>
      </c>
      <c r="N30" s="1">
        <f t="shared" si="3"/>
        <v>0</v>
      </c>
      <c r="O30" s="1" t="e">
        <f>('Form Responses 1'!G26/'Form Responses 1'!J26)*(1-$B$1)</f>
        <v>#DIV/0!</v>
      </c>
      <c r="P30" s="1" t="e">
        <f>('Form Responses 1'!G26/'Form Responses 1'!J26)*(1+$B$1)</f>
        <v>#DIV/0!</v>
      </c>
      <c r="Q30" s="1" t="e">
        <f>AND('Form Responses 1'!K26&gt;O30,'Form Responses 1'!K26&lt;P30)</f>
        <v>#DIV/0!</v>
      </c>
      <c r="R30" s="1" t="e">
        <f t="shared" si="4"/>
        <v>#DIV/0!</v>
      </c>
      <c r="S30" s="1">
        <f>('Form Responses 1'!C26*'Form Responses 1'!I26)*(1-$B$1)</f>
        <v>0</v>
      </c>
      <c r="T30" s="1">
        <f>('Form Responses 1'!C26*'Form Responses 1'!I26)*(1+$B$1)</f>
        <v>0</v>
      </c>
      <c r="U30" s="1" t="b">
        <f>AND('Form Responses 1'!L26&gt;S30,'Form Responses 1'!L26&lt;T30)</f>
        <v>0</v>
      </c>
      <c r="V30" s="1">
        <f t="shared" si="5"/>
        <v>0</v>
      </c>
      <c r="W30" s="1">
        <f>('Form Responses 1'!D26*'Form Responses 1'!K26)*(1-$B$1)</f>
        <v>0</v>
      </c>
      <c r="X30" s="1">
        <f>('Form Responses 1'!D26*'Form Responses 1'!K26)*(1+$B$1)</f>
        <v>0</v>
      </c>
      <c r="Y30" s="1" t="b">
        <f>AND('Form Responses 1'!M26&gt;W30,'Form Responses 1'!M26&lt;X30)</f>
        <v>0</v>
      </c>
      <c r="Z30" s="1">
        <f t="shared" si="6"/>
        <v>0</v>
      </c>
      <c r="AA30" s="1">
        <f>('Form Responses 1'!L26+'Form Responses 1'!M26)*(1-$B$1)</f>
        <v>0</v>
      </c>
      <c r="AB30" s="1">
        <f>('Form Responses 1'!L26+'Form Responses 1'!M26)*(1+$B$1)</f>
        <v>0</v>
      </c>
      <c r="AC30" s="1" t="b">
        <f>AND('Form Responses 1'!N26&gt;AA30,'Form Responses 1'!N26&lt;AB30)</f>
        <v>0</v>
      </c>
      <c r="AD30" s="1">
        <f t="shared" si="7"/>
        <v>0</v>
      </c>
      <c r="AE30" s="1" t="e">
        <f>('Form Responses 1'!N26/'Form Responses 1'!C26)*(1-$B$1)</f>
        <v>#DIV/0!</v>
      </c>
      <c r="AF30" s="1" t="e">
        <f>('Form Responses 1'!N26/'Form Responses 1'!C26)*(1+$B$1)</f>
        <v>#DIV/0!</v>
      </c>
      <c r="AG30" s="1" t="e">
        <f>AND('Form Responses 1'!O26&gt;AE30,'Form Responses 1'!O26&lt;AF30)</f>
        <v>#DIV/0!</v>
      </c>
      <c r="AH30" s="1" t="e">
        <f t="shared" si="8"/>
        <v>#DIV/0!</v>
      </c>
      <c r="AI30" s="3">
        <v>0</v>
      </c>
      <c r="AJ30" s="1">
        <f>IF('Form Responses 1'!P26=AI30,1,0)</f>
        <v>1</v>
      </c>
      <c r="AK30" s="3">
        <v>0</v>
      </c>
      <c r="AL30" s="1">
        <f>IF('Form Responses 1'!Q26=AK30,1,0)</f>
        <v>1</v>
      </c>
    </row>
    <row r="31" spans="1:38" x14ac:dyDescent="0.25">
      <c r="A31" s="1">
        <f>'Form Responses 1'!B27</f>
        <v>0</v>
      </c>
      <c r="B31" s="1" t="e">
        <f t="shared" si="0"/>
        <v>#DIV/0!</v>
      </c>
      <c r="C31" s="1">
        <f>SQRT((2*'Form Responses 1'!E27)/9.81)*(1-$B$1)</f>
        <v>0</v>
      </c>
      <c r="D31" s="1">
        <f>SQRT((2*'Form Responses 1'!E27)/9.81)*(1+$B$1)</f>
        <v>0</v>
      </c>
      <c r="E31" s="1" t="b">
        <f>AND('Form Responses 1'!H27&gt;C31,'Form Responses 1'!H27&lt;D31)</f>
        <v>0</v>
      </c>
      <c r="F31" s="3">
        <f t="shared" si="1"/>
        <v>0</v>
      </c>
      <c r="G31" s="1" t="e">
        <f>('Form Responses 1'!F27/'Form Responses 1'!H27)*(1-$B$1)</f>
        <v>#DIV/0!</v>
      </c>
      <c r="H31" s="1" t="e">
        <f>('Form Responses 1'!F27/'Form Responses 1'!H27)*(1+$B$1)</f>
        <v>#DIV/0!</v>
      </c>
      <c r="I31" s="1" t="e">
        <f>AND('Form Responses 1'!I27&gt;G31,'Form Responses 1'!I27&lt;H31)</f>
        <v>#DIV/0!</v>
      </c>
      <c r="J31" s="1" t="e">
        <f t="shared" si="2"/>
        <v>#DIV/0!</v>
      </c>
      <c r="K31" s="1">
        <f>SQRT((2*'Form Responses 1'!E27)/9.81)*(1-$B$1)</f>
        <v>0</v>
      </c>
      <c r="L31" s="1">
        <f>SQRT((2*'Form Responses 1'!E27)/9.81)*(1+$B$1)</f>
        <v>0</v>
      </c>
      <c r="M31" s="1" t="b">
        <f>AND('Form Responses 1'!J27&gt;K31,'Form Responses 1'!J27&lt;L31)</f>
        <v>0</v>
      </c>
      <c r="N31" s="1">
        <f t="shared" si="3"/>
        <v>0</v>
      </c>
      <c r="O31" s="1" t="e">
        <f>('Form Responses 1'!G27/'Form Responses 1'!J27)*(1-$B$1)</f>
        <v>#DIV/0!</v>
      </c>
      <c r="P31" s="1" t="e">
        <f>('Form Responses 1'!G27/'Form Responses 1'!J27)*(1+$B$1)</f>
        <v>#DIV/0!</v>
      </c>
      <c r="Q31" s="1" t="e">
        <f>AND('Form Responses 1'!K27&gt;O31,'Form Responses 1'!K27&lt;P31)</f>
        <v>#DIV/0!</v>
      </c>
      <c r="R31" s="1" t="e">
        <f t="shared" si="4"/>
        <v>#DIV/0!</v>
      </c>
      <c r="S31" s="1">
        <f>('Form Responses 1'!C27*'Form Responses 1'!I27)*(1-$B$1)</f>
        <v>0</v>
      </c>
      <c r="T31" s="1">
        <f>('Form Responses 1'!C27*'Form Responses 1'!I27)*(1+$B$1)</f>
        <v>0</v>
      </c>
      <c r="U31" s="1" t="b">
        <f>AND('Form Responses 1'!L27&gt;S31,'Form Responses 1'!L27&lt;T31)</f>
        <v>0</v>
      </c>
      <c r="V31" s="1">
        <f t="shared" si="5"/>
        <v>0</v>
      </c>
      <c r="W31" s="1">
        <f>('Form Responses 1'!D27*'Form Responses 1'!K27)*(1-$B$1)</f>
        <v>0</v>
      </c>
      <c r="X31" s="1">
        <f>('Form Responses 1'!D27*'Form Responses 1'!K27)*(1+$B$1)</f>
        <v>0</v>
      </c>
      <c r="Y31" s="1" t="b">
        <f>AND('Form Responses 1'!M27&gt;W31,'Form Responses 1'!M27&lt;X31)</f>
        <v>0</v>
      </c>
      <c r="Z31" s="1">
        <f t="shared" si="6"/>
        <v>0</v>
      </c>
      <c r="AA31" s="1">
        <f>('Form Responses 1'!L27+'Form Responses 1'!M27)*(1-$B$1)</f>
        <v>0</v>
      </c>
      <c r="AB31" s="1">
        <f>('Form Responses 1'!L27+'Form Responses 1'!M27)*(1+$B$1)</f>
        <v>0</v>
      </c>
      <c r="AC31" s="1" t="b">
        <f>AND('Form Responses 1'!N27&gt;AA31,'Form Responses 1'!N27&lt;AB31)</f>
        <v>0</v>
      </c>
      <c r="AD31" s="1">
        <f t="shared" si="7"/>
        <v>0</v>
      </c>
      <c r="AE31" s="1" t="e">
        <f>('Form Responses 1'!N27/'Form Responses 1'!C27)*(1-$B$1)</f>
        <v>#DIV/0!</v>
      </c>
      <c r="AF31" s="1" t="e">
        <f>('Form Responses 1'!N27/'Form Responses 1'!C27)*(1+$B$1)</f>
        <v>#DIV/0!</v>
      </c>
      <c r="AG31" s="1" t="e">
        <f>AND('Form Responses 1'!O27&gt;AE31,'Form Responses 1'!O27&lt;AF31)</f>
        <v>#DIV/0!</v>
      </c>
      <c r="AH31" s="1" t="e">
        <f t="shared" si="8"/>
        <v>#DIV/0!</v>
      </c>
      <c r="AI31" s="3">
        <v>0</v>
      </c>
      <c r="AJ31" s="1">
        <f>IF('Form Responses 1'!P27=AI31,1,0)</f>
        <v>1</v>
      </c>
      <c r="AK31" s="3">
        <v>0</v>
      </c>
      <c r="AL31" s="1">
        <f>IF('Form Responses 1'!Q27=AK31,1,0)</f>
        <v>1</v>
      </c>
    </row>
    <row r="32" spans="1:38" x14ac:dyDescent="0.25">
      <c r="A32" s="1">
        <f>'Form Responses 1'!B29</f>
        <v>0</v>
      </c>
      <c r="B32" s="1" t="e">
        <f t="shared" si="0"/>
        <v>#DIV/0!</v>
      </c>
      <c r="C32" s="1">
        <f>SQRT((2*'Form Responses 1'!E29)/9.81)*(1-$B$1)</f>
        <v>0</v>
      </c>
      <c r="D32" s="1">
        <f>SQRT((2*'Form Responses 1'!E29)/9.81)*(1+$B$1)</f>
        <v>0</v>
      </c>
      <c r="E32" s="1" t="b">
        <f>AND('Form Responses 1'!H29&gt;C32,'Form Responses 1'!H29&lt;D32)</f>
        <v>0</v>
      </c>
      <c r="F32" s="3">
        <f t="shared" si="1"/>
        <v>0</v>
      </c>
      <c r="G32" s="1" t="e">
        <f>('Form Responses 1'!F29/'Form Responses 1'!H29)*(1-$B$1)</f>
        <v>#DIV/0!</v>
      </c>
      <c r="H32" s="1" t="e">
        <f>('Form Responses 1'!F29/'Form Responses 1'!H29)*(1+$B$1)</f>
        <v>#DIV/0!</v>
      </c>
      <c r="I32" s="1" t="e">
        <f>AND('Form Responses 1'!I29&gt;G32,'Form Responses 1'!I29&lt;H32)</f>
        <v>#DIV/0!</v>
      </c>
      <c r="J32" s="1" t="e">
        <f t="shared" si="2"/>
        <v>#DIV/0!</v>
      </c>
      <c r="K32" s="1">
        <f>SQRT((2*'Form Responses 1'!E29)/9.81)*(1-$B$1)</f>
        <v>0</v>
      </c>
      <c r="L32" s="1">
        <f>SQRT((2*'Form Responses 1'!E29)/9.81)*(1+$B$1)</f>
        <v>0</v>
      </c>
      <c r="M32" s="1" t="b">
        <f>AND('Form Responses 1'!J29&gt;K32,'Form Responses 1'!J29&lt;L32)</f>
        <v>0</v>
      </c>
      <c r="N32" s="1">
        <f t="shared" si="3"/>
        <v>0</v>
      </c>
      <c r="O32" s="1" t="e">
        <f>('Form Responses 1'!G29/'Form Responses 1'!J29)*(1-$B$1)</f>
        <v>#DIV/0!</v>
      </c>
      <c r="P32" s="1" t="e">
        <f>('Form Responses 1'!G29/'Form Responses 1'!J29)*(1+$B$1)</f>
        <v>#DIV/0!</v>
      </c>
      <c r="Q32" s="1" t="e">
        <f>AND('Form Responses 1'!K29&gt;O32,'Form Responses 1'!K29&lt;P32)</f>
        <v>#DIV/0!</v>
      </c>
      <c r="R32" s="1" t="e">
        <f t="shared" si="4"/>
        <v>#DIV/0!</v>
      </c>
      <c r="S32" s="1">
        <f>('Form Responses 1'!C29*'Form Responses 1'!I29)*(1-$B$1)</f>
        <v>0</v>
      </c>
      <c r="T32" s="1">
        <f>('Form Responses 1'!C29*'Form Responses 1'!I29)*(1+$B$1)</f>
        <v>0</v>
      </c>
      <c r="U32" s="1" t="b">
        <f>AND('Form Responses 1'!L29&gt;S32,'Form Responses 1'!L29&lt;T32)</f>
        <v>0</v>
      </c>
      <c r="V32" s="1">
        <f t="shared" si="5"/>
        <v>0</v>
      </c>
      <c r="W32" s="1">
        <f>('Form Responses 1'!D29*'Form Responses 1'!K29)*(1-$B$1)</f>
        <v>0</v>
      </c>
      <c r="X32" s="1">
        <f>('Form Responses 1'!D29*'Form Responses 1'!K29)*(1+$B$1)</f>
        <v>0</v>
      </c>
      <c r="Y32" s="1" t="b">
        <f>AND('Form Responses 1'!M29&gt;W32,'Form Responses 1'!M29&lt;X32)</f>
        <v>0</v>
      </c>
      <c r="Z32" s="1">
        <f t="shared" si="6"/>
        <v>0</v>
      </c>
      <c r="AA32" s="1">
        <f>('Form Responses 1'!L29+'Form Responses 1'!M29)*(1-$B$1)</f>
        <v>0</v>
      </c>
      <c r="AB32" s="1">
        <f>('Form Responses 1'!L29+'Form Responses 1'!M29)*(1+$B$1)</f>
        <v>0</v>
      </c>
      <c r="AC32" s="1" t="b">
        <f>AND('Form Responses 1'!N29&gt;AA32,'Form Responses 1'!N29&lt;AB32)</f>
        <v>0</v>
      </c>
      <c r="AD32" s="1">
        <f t="shared" si="7"/>
        <v>0</v>
      </c>
      <c r="AE32" s="1" t="e">
        <f>('Form Responses 1'!N29/'Form Responses 1'!C29)*(1-$B$1)</f>
        <v>#DIV/0!</v>
      </c>
      <c r="AF32" s="1" t="e">
        <f>('Form Responses 1'!N29/'Form Responses 1'!C29)*(1+$B$1)</f>
        <v>#DIV/0!</v>
      </c>
      <c r="AG32" s="1" t="e">
        <f>AND('Form Responses 1'!O29&gt;AE32,'Form Responses 1'!O29&lt;AF32)</f>
        <v>#DIV/0!</v>
      </c>
      <c r="AH32" s="1" t="e">
        <f t="shared" si="8"/>
        <v>#DIV/0!</v>
      </c>
      <c r="AI32" s="3">
        <v>0</v>
      </c>
      <c r="AJ32" s="1">
        <f>IF('Form Responses 1'!P29=AI32,1,0)</f>
        <v>1</v>
      </c>
      <c r="AK32" s="3">
        <v>0</v>
      </c>
      <c r="AL32" s="1">
        <f>IF('Form Responses 1'!Q29=AK32,1,0)</f>
        <v>1</v>
      </c>
    </row>
    <row r="33" spans="1:38" x14ac:dyDescent="0.25">
      <c r="A33" s="1">
        <f>'Form Responses 1'!B30</f>
        <v>0</v>
      </c>
      <c r="B33" s="1" t="e">
        <f t="shared" si="0"/>
        <v>#DIV/0!</v>
      </c>
      <c r="C33" s="1">
        <f>SQRT((2*'Form Responses 1'!E30)/9.81)*(1-$B$1)</f>
        <v>0</v>
      </c>
      <c r="D33" s="1">
        <f>SQRT((2*'Form Responses 1'!E30)/9.81)*(1+$B$1)</f>
        <v>0</v>
      </c>
      <c r="E33" s="1" t="b">
        <f>AND('Form Responses 1'!H30&gt;C33,'Form Responses 1'!H30&lt;D33)</f>
        <v>0</v>
      </c>
      <c r="F33" s="3">
        <f t="shared" si="1"/>
        <v>0</v>
      </c>
      <c r="G33" s="1" t="e">
        <f>('Form Responses 1'!F30/'Form Responses 1'!H30)*(1-$B$1)</f>
        <v>#DIV/0!</v>
      </c>
      <c r="H33" s="1" t="e">
        <f>('Form Responses 1'!F30/'Form Responses 1'!H30)*(1+$B$1)</f>
        <v>#DIV/0!</v>
      </c>
      <c r="I33" s="1" t="e">
        <f>AND('Form Responses 1'!I30&gt;G33,'Form Responses 1'!I30&lt;H33)</f>
        <v>#DIV/0!</v>
      </c>
      <c r="J33" s="1" t="e">
        <f t="shared" si="2"/>
        <v>#DIV/0!</v>
      </c>
      <c r="K33" s="1">
        <f>SQRT((2*'Form Responses 1'!E30)/9.81)*(1-$B$1)</f>
        <v>0</v>
      </c>
      <c r="L33" s="1">
        <f>SQRT((2*'Form Responses 1'!E30)/9.81)*(1+$B$1)</f>
        <v>0</v>
      </c>
      <c r="M33" s="1" t="b">
        <f>AND('Form Responses 1'!J30&gt;K33,'Form Responses 1'!J30&lt;L33)</f>
        <v>0</v>
      </c>
      <c r="N33" s="1">
        <f t="shared" si="3"/>
        <v>0</v>
      </c>
      <c r="O33" s="1" t="e">
        <f>('Form Responses 1'!G30/'Form Responses 1'!J30)*(1-$B$1)</f>
        <v>#DIV/0!</v>
      </c>
      <c r="P33" s="1" t="e">
        <f>('Form Responses 1'!G30/'Form Responses 1'!J30)*(1+$B$1)</f>
        <v>#DIV/0!</v>
      </c>
      <c r="Q33" s="1" t="e">
        <f>AND('Form Responses 1'!K30&gt;O33,'Form Responses 1'!K30&lt;P33)</f>
        <v>#DIV/0!</v>
      </c>
      <c r="R33" s="1" t="e">
        <f t="shared" si="4"/>
        <v>#DIV/0!</v>
      </c>
      <c r="S33" s="1">
        <f>('Form Responses 1'!C30*'Form Responses 1'!I30)*(1-$B$1)</f>
        <v>0</v>
      </c>
      <c r="T33" s="1">
        <f>('Form Responses 1'!C30*'Form Responses 1'!I30)*(1+$B$1)</f>
        <v>0</v>
      </c>
      <c r="U33" s="1" t="b">
        <f>AND('Form Responses 1'!L30&gt;S33,'Form Responses 1'!L30&lt;T33)</f>
        <v>0</v>
      </c>
      <c r="V33" s="1">
        <f t="shared" si="5"/>
        <v>0</v>
      </c>
      <c r="W33" s="1">
        <f>('Form Responses 1'!D30*'Form Responses 1'!K30)*(1-$B$1)</f>
        <v>0</v>
      </c>
      <c r="X33" s="1">
        <f>('Form Responses 1'!D30*'Form Responses 1'!K30)*(1+$B$1)</f>
        <v>0</v>
      </c>
      <c r="Y33" s="1" t="b">
        <f>AND('Form Responses 1'!M30&gt;W33,'Form Responses 1'!M30&lt;X33)</f>
        <v>0</v>
      </c>
      <c r="Z33" s="1">
        <f t="shared" si="6"/>
        <v>0</v>
      </c>
      <c r="AA33" s="1">
        <f>('Form Responses 1'!L30+'Form Responses 1'!M30)*(1-$B$1)</f>
        <v>0</v>
      </c>
      <c r="AB33" s="1">
        <f>('Form Responses 1'!L30+'Form Responses 1'!M30)*(1+$B$1)</f>
        <v>0</v>
      </c>
      <c r="AC33" s="1" t="b">
        <f>AND('Form Responses 1'!N30&gt;AA33,'Form Responses 1'!N30&lt;AB33)</f>
        <v>0</v>
      </c>
      <c r="AD33" s="1">
        <f t="shared" si="7"/>
        <v>0</v>
      </c>
      <c r="AE33" s="1" t="e">
        <f>('Form Responses 1'!N30/'Form Responses 1'!C30)*(1-$B$1)</f>
        <v>#DIV/0!</v>
      </c>
      <c r="AF33" s="1" t="e">
        <f>('Form Responses 1'!N30/'Form Responses 1'!C30)*(1+$B$1)</f>
        <v>#DIV/0!</v>
      </c>
      <c r="AG33" s="1" t="e">
        <f>AND('Form Responses 1'!O30&gt;AE33,'Form Responses 1'!O30&lt;AF33)</f>
        <v>#DIV/0!</v>
      </c>
      <c r="AH33" s="1" t="e">
        <f t="shared" si="8"/>
        <v>#DIV/0!</v>
      </c>
      <c r="AI33" s="3">
        <v>0</v>
      </c>
      <c r="AJ33" s="1">
        <f>IF('Form Responses 1'!P30=AI33,1,0)</f>
        <v>1</v>
      </c>
      <c r="AK33" s="3">
        <v>0</v>
      </c>
      <c r="AL33" s="1">
        <f>IF('Form Responses 1'!Q30=AK33,1,0)</f>
        <v>1</v>
      </c>
    </row>
  </sheetData>
  <mergeCells count="2">
    <mergeCell ref="C4:F4"/>
    <mergeCell ref="K4:N4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Form Responses 1</vt:lpstr>
      <vt:lpstr>Calculations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Renee Bayer</dc:creator>
  <cp:lastModifiedBy>Renee Bayer</cp:lastModifiedBy>
  <dcterms:created xsi:type="dcterms:W3CDTF">2021-01-16T20:52:16Z</dcterms:created>
  <dcterms:modified xsi:type="dcterms:W3CDTF">2021-01-16T20:52:16Z</dcterms:modified>
</cp:coreProperties>
</file>