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/>
  <mc:AlternateContent xmlns:mc="http://schemas.openxmlformats.org/markup-compatibility/2006">
    <mc:Choice Requires="x15">
      <x15ac:absPath xmlns:x15ac="http://schemas.microsoft.com/office/spreadsheetml/2010/11/ac" url="E:\ESTCA Conference\2020-21\"/>
    </mc:Choice>
  </mc:AlternateContent>
  <xr:revisionPtr revIDLastSave="0" documentId="8_{6B9DAA5D-4BBD-45AC-A398-399BB8BF8441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Data" sheetId="1" r:id="rId1"/>
    <sheet name="Marking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7" i="2" l="1"/>
  <c r="K7" i="2"/>
  <c r="H7" i="2"/>
  <c r="G7" i="2"/>
  <c r="I7" i="2" s="1"/>
  <c r="J7" i="2" s="1"/>
  <c r="D7" i="2"/>
  <c r="C7" i="2"/>
  <c r="E7" i="2" s="1"/>
  <c r="F7" i="2" s="1"/>
  <c r="A7" i="2"/>
  <c r="L6" i="2"/>
  <c r="M6" i="2" s="1"/>
  <c r="N6" i="2" s="1"/>
  <c r="K6" i="2"/>
  <c r="H6" i="2"/>
  <c r="G6" i="2"/>
  <c r="I6" i="2" s="1"/>
  <c r="J6" i="2" s="1"/>
  <c r="D6" i="2"/>
  <c r="C6" i="2"/>
  <c r="E6" i="2" s="1"/>
  <c r="F6" i="2" s="1"/>
  <c r="A6" i="2"/>
  <c r="M7" i="2" l="1"/>
  <c r="N7" i="2" s="1"/>
  <c r="B7" i="2"/>
  <c r="B6" i="2"/>
</calcChain>
</file>

<file path=xl/sharedStrings.xml><?xml version="1.0" encoding="utf-8"?>
<sst xmlns="http://schemas.openxmlformats.org/spreadsheetml/2006/main" count="28" uniqueCount="19">
  <si>
    <t>Timestamp</t>
  </si>
  <si>
    <t>Email Address</t>
  </si>
  <si>
    <t>Q1: What is your initial height, hi, in meters?</t>
  </si>
  <si>
    <t>Q2: What is your final height, hf, in meters?</t>
  </si>
  <si>
    <t>Q3: What is your mass, m, in kilograms?</t>
  </si>
  <si>
    <t>Q4: What is your initial potential energy, Epi, in Joules?</t>
  </si>
  <si>
    <t>Q5: What is your final potential energy, Epf, in Joules?</t>
  </si>
  <si>
    <t>Q6: What is your Energy Efficiency, as a percentage?</t>
  </si>
  <si>
    <t>mbayer@clearview.ab.ca</t>
  </si>
  <si>
    <t>SPEC</t>
  </si>
  <si>
    <t>Epi</t>
  </si>
  <si>
    <t>Epf</t>
  </si>
  <si>
    <t>Eff(%)</t>
  </si>
  <si>
    <t>Name</t>
  </si>
  <si>
    <t>Mark /3</t>
  </si>
  <si>
    <t>Low SPEC</t>
  </si>
  <si>
    <t>High SPEC</t>
  </si>
  <si>
    <t>In SPEC?</t>
  </si>
  <si>
    <t>Mark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</si>
</sst>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\ h:mm:ss"/>
  </numFmts>
  <fonts count="2" x14ac:knownFonts="1">
    <font>
      <sz val="10"/>
      <color rgb="FF000000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C9DAF8"/>
        <bgColor rgb="FFC9DAF8"/>
      </patternFill>
    </fill>
    <fill>
      <patternFill patternType="solid">
        <fgColor rgb="FFD9EAD3"/>
        <bgColor rgb="FFD9EA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1" fillId="0" borderId="0" xfId="0" applyFont="1"/>
    <xf numFmtId="164" fontId="1" fillId="0" borderId="0" xfId="0" applyNumberFormat="1" applyFont="1" applyAlignment="1"/>
    <xf numFmtId="0" fontId="1" fillId="0" borderId="0" xfId="0" applyFont="1" applyAlignment="1"/>
    <xf numFmtId="0" fontId="1" fillId="2" borderId="0" xfId="0" applyFont="1" applyFill="1" applyAlignment="1"/>
    <xf numFmtId="0" fontId="1" fillId="2" borderId="0" xfId="0" applyFont="1" applyFill="1"/>
    <xf numFmtId="0" fontId="1" fillId="3" borderId="0" xfId="0" applyFont="1" applyFill="1" applyAlignment="1"/>
    <xf numFmtId="0" fontId="1" fillId="3" borderId="0" xfId="0" applyFont="1" applyFill="1"/>
    <xf numFmtId="0" fontId="1" fillId="4" borderId="0" xfId="0" applyFont="1" applyFill="1" applyAlignment="1"/>
    <xf numFmtId="0" fontId="1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H3"/>
  <sheetViews>
    <sheetView tabSelected="1" workbookViewId="0">
      <pane ySplit="1" topLeftCell="A2" activePane="bottomLeft" state="frozen"/>
      <selection pane="bottomLeft" activeCell="B3" sqref="B3"/>
    </sheetView>
  </sheetViews>
  <sheetFormatPr defaultColWidth="14.44140625" defaultRowHeight="15.75" customHeight="1" x14ac:dyDescent="0.25"/>
  <cols>
    <col min="1" max="2" width="21.5546875" customWidth="1"/>
    <col min="3" max="8" width="12.109375" customWidth="1"/>
    <col min="9" max="14" width="21.5546875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2">
        <v>44211.472330532408</v>
      </c>
      <c r="B2" s="3" t="s">
        <v>8</v>
      </c>
      <c r="C2" s="3">
        <v>1.2</v>
      </c>
      <c r="D2" s="3">
        <v>0.85</v>
      </c>
      <c r="E2" s="3">
        <v>0.05</v>
      </c>
      <c r="F2" s="3">
        <v>0.58860000000000001</v>
      </c>
      <c r="G2" s="3">
        <v>0.41692499999999999</v>
      </c>
      <c r="H2" s="3">
        <v>70.83</v>
      </c>
    </row>
    <row r="3" spans="1:8" x14ac:dyDescent="0.25">
      <c r="A3" s="2">
        <v>44212.51768730324</v>
      </c>
      <c r="B3" s="3" t="s">
        <v>8</v>
      </c>
      <c r="C3" s="3">
        <v>1.6</v>
      </c>
      <c r="D3" s="3">
        <v>0.43</v>
      </c>
      <c r="E3" s="3">
        <v>0.65</v>
      </c>
      <c r="F3" s="3">
        <v>10.199999999999999</v>
      </c>
      <c r="G3" s="3">
        <v>5.0999999999999996</v>
      </c>
      <c r="H3" s="3">
        <v>50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N7"/>
  <sheetViews>
    <sheetView workbookViewId="0">
      <selection activeCell="B2" sqref="B2"/>
    </sheetView>
  </sheetViews>
  <sheetFormatPr defaultColWidth="14.44140625" defaultRowHeight="15.75" customHeight="1" x14ac:dyDescent="0.25"/>
  <cols>
    <col min="1" max="2" width="9.44140625" customWidth="1"/>
    <col min="3" max="3" width="10.33203125" customWidth="1"/>
    <col min="4" max="4" width="10.6640625" customWidth="1"/>
    <col min="5" max="5" width="9.5546875" customWidth="1"/>
    <col min="6" max="6" width="5.44140625" customWidth="1"/>
    <col min="7" max="7" width="10.33203125" customWidth="1"/>
    <col min="8" max="8" width="10.6640625" customWidth="1"/>
    <col min="9" max="9" width="9.5546875" customWidth="1"/>
    <col min="10" max="10" width="5.44140625" customWidth="1"/>
    <col min="11" max="11" width="10.33203125" customWidth="1"/>
    <col min="12" max="12" width="10.6640625" customWidth="1"/>
    <col min="13" max="13" width="9.5546875" customWidth="1"/>
    <col min="14" max="14" width="5.44140625" customWidth="1"/>
  </cols>
  <sheetData>
    <row r="1" spans="1:14" x14ac:dyDescent="0.25">
      <c r="A1" s="3" t="s">
        <v>9</v>
      </c>
      <c r="B1" s="3">
        <v>0.05</v>
      </c>
    </row>
    <row r="4" spans="1:14" x14ac:dyDescent="0.25">
      <c r="C4" s="4" t="s">
        <v>10</v>
      </c>
      <c r="D4" s="5"/>
      <c r="E4" s="5"/>
      <c r="F4" s="5"/>
      <c r="G4" s="6" t="s">
        <v>11</v>
      </c>
      <c r="H4" s="7"/>
      <c r="I4" s="7"/>
      <c r="J4" s="7"/>
      <c r="K4" s="8" t="s">
        <v>12</v>
      </c>
      <c r="L4" s="9"/>
      <c r="M4" s="9"/>
      <c r="N4" s="9"/>
    </row>
    <row r="5" spans="1:14" x14ac:dyDescent="0.25">
      <c r="A5" s="3" t="s">
        <v>13</v>
      </c>
      <c r="B5" s="3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6" t="s">
        <v>15</v>
      </c>
      <c r="H5" s="6" t="s">
        <v>16</v>
      </c>
      <c r="I5" s="6" t="s">
        <v>17</v>
      </c>
      <c r="J5" s="6" t="s">
        <v>18</v>
      </c>
      <c r="K5" s="8" t="s">
        <v>15</v>
      </c>
      <c r="L5" s="8" t="s">
        <v>16</v>
      </c>
      <c r="M5" s="8" t="s">
        <v>17</v>
      </c>
      <c r="N5" s="8" t="s">
        <v>18</v>
      </c>
    </row>
    <row r="6" spans="1:14" x14ac:dyDescent="0.25">
      <c r="A6" s="1" t="str">
        <f>Data!B2</f>
        <v>mbayer@clearview.ab.ca</v>
      </c>
      <c r="B6" s="1">
        <f t="shared" ref="B6:B7" si="0">SUM(F6+J6+N6)</f>
        <v>3</v>
      </c>
      <c r="C6" s="1">
        <f>(Data!E2*9.81*Data!C2)*(1-$B$1)</f>
        <v>0.55916999999999994</v>
      </c>
      <c r="D6" s="1">
        <f>(Data!E2*9.81*Data!C2)*(1+$B$1)</f>
        <v>0.61803000000000008</v>
      </c>
      <c r="E6" s="1" t="b">
        <f>AND(Data!F2&gt;C6,Data!F2&lt;D6)</f>
        <v>1</v>
      </c>
      <c r="F6" s="1">
        <f t="shared" ref="F6:F7" si="1">IF(E6=TRUE,1,0)</f>
        <v>1</v>
      </c>
      <c r="G6" s="1">
        <f>(Data!E2*9.81*Data!D2)*(1-$B$1)</f>
        <v>0.39607875000000003</v>
      </c>
      <c r="H6" s="1">
        <f>(Data!E2*9.81*Data!D2)*(1+$B$1)</f>
        <v>0.43777125000000006</v>
      </c>
      <c r="I6" s="1" t="b">
        <f>AND(Data!G2&gt;G6,Data!G2&lt;H6)</f>
        <v>1</v>
      </c>
      <c r="J6" s="1">
        <f t="shared" ref="J6:J7" si="2">IF(I6=TRUE,1,0)</f>
        <v>1</v>
      </c>
      <c r="K6" s="1">
        <f>(Data!G2/Data!F2)*100*(1-$B$1)</f>
        <v>67.291666666666657</v>
      </c>
      <c r="L6" s="1">
        <f>(Data!G2/Data!F2)*100*(1+$B$1)</f>
        <v>74.375</v>
      </c>
      <c r="M6" s="1" t="b">
        <f>AND(Data!H2&gt;K6,Data!H2&lt;L6)</f>
        <v>1</v>
      </c>
      <c r="N6" s="1">
        <f t="shared" ref="N6:N7" si="3">IF(M6=TRUE,1,0)</f>
        <v>1</v>
      </c>
    </row>
    <row r="7" spans="1:14" x14ac:dyDescent="0.25">
      <c r="A7" s="1" t="str">
        <f>Data!B3</f>
        <v>mbayer@clearview.ab.ca</v>
      </c>
      <c r="B7" s="1">
        <f t="shared" si="0"/>
        <v>2</v>
      </c>
      <c r="C7" s="1">
        <f>(Data!E3*9.81*Data!C3)*(1-$B$1)</f>
        <v>9.692280000000002</v>
      </c>
      <c r="D7" s="1">
        <f>(Data!E3*9.81*Data!C3)*(1+$B$1)</f>
        <v>10.712520000000003</v>
      </c>
      <c r="E7" s="1" t="b">
        <f>AND(Data!F3&gt;C7,Data!F3&lt;D7)</f>
        <v>1</v>
      </c>
      <c r="F7" s="1">
        <f t="shared" si="1"/>
        <v>1</v>
      </c>
      <c r="G7" s="1">
        <f>(Data!E3*9.81*Data!D3)*(1-$B$1)</f>
        <v>2.6048002500000003</v>
      </c>
      <c r="H7" s="1">
        <f>(Data!E3*9.81*Data!D3)*(1+$B$1)</f>
        <v>2.8789897500000006</v>
      </c>
      <c r="I7" s="1" t="b">
        <f>AND(Data!G3&gt;G7,Data!G3&lt;H7)</f>
        <v>0</v>
      </c>
      <c r="J7" s="1">
        <f t="shared" si="2"/>
        <v>0</v>
      </c>
      <c r="K7" s="1">
        <f>(Data!G3/Data!F3)*100*(1-$B$1)</f>
        <v>47.5</v>
      </c>
      <c r="L7" s="1">
        <f>(Data!G3/Data!F3)*100*(1+$B$1)</f>
        <v>52.5</v>
      </c>
      <c r="M7" s="1" t="b">
        <f>AND(Data!H3&gt;K7,Data!H3&lt;L7)</f>
        <v>1</v>
      </c>
      <c r="N7" s="1">
        <f t="shared" si="3"/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Marking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Renee Bayer</dc:creator>
  <cp:lastModifiedBy>Renee Bayer</cp:lastModifiedBy>
  <dcterms:created xsi:type="dcterms:W3CDTF">2021-01-16T20:49:38Z</dcterms:created>
  <dcterms:modified xsi:type="dcterms:W3CDTF">2021-01-16T20:49:38Z</dcterms:modified>
</cp:coreProperties>
</file>